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689" activeTab="7"/>
  </bookViews>
  <sheets>
    <sheet name="Титул. аркуш" sheetId="1" r:id="rId1"/>
    <sheet name="Зміст" sheetId="2" state="hidden" r:id="rId2"/>
    <sheet name="Звіт по місцевим судам" sheetId="3" state="hidden" r:id="rId3"/>
    <sheet name="Зміст " sheetId="4" r:id="rId4"/>
    <sheet name="Розділ 1" sheetId="5" r:id="rId5"/>
    <sheet name="Розділ 2А" sheetId="6" r:id="rId6"/>
    <sheet name="Розділ 3 К категорії" sheetId="7" r:id="rId7"/>
    <sheet name="Розділ 4" sheetId="8" r:id="rId8"/>
  </sheets>
  <definedNames>
    <definedName name="_xlnm.Print_Titles" localSheetId="5">'Розділ 2А'!$A:$B</definedName>
    <definedName name="_xlnm.Print_Titles" localSheetId="6">'Розділ 3 К категорії'!$A:$B,'Розділ 3 К категорії'!$3:$4</definedName>
    <definedName name="_xlnm.Print_Titles" localSheetId="7">'Розділ 4'!$3:$4</definedName>
    <definedName name="_xlnm.Print_Area" localSheetId="6">'Розділ 3 К категорії'!$A$1:$S$102</definedName>
    <definedName name="_xlnm.Print_Area" localSheetId="7">'Розділ 4'!$A$1:$K$27</definedName>
    <definedName name="_xlnm.Print_Area" localSheetId="0">'Титул. аркуш'!$A$1:$K$16</definedName>
  </definedNames>
  <calcPr fullCalcOnLoad="1"/>
</workbook>
</file>

<file path=xl/sharedStrings.xml><?xml version="1.0" encoding="utf-8"?>
<sst xmlns="http://schemas.openxmlformats.org/spreadsheetml/2006/main" count="223" uniqueCount="199">
  <si>
    <t>А</t>
  </si>
  <si>
    <t>Б</t>
  </si>
  <si>
    <t>ЗМІСТ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</si>
  <si>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</si>
  <si>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</si>
  <si>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</si>
  <si>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</si>
  <si>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усунення перешкод у користуванні майном</t>
  </si>
  <si>
    <t>лізингу</t>
  </si>
  <si>
    <t>надання послуг</t>
  </si>
  <si>
    <t>зберігання</t>
  </si>
  <si>
    <t>спільної діяльності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</si>
  <si>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</si>
  <si>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</si>
  <si>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відшкодування шкоди, збитків</t>
  </si>
  <si>
    <t>стягнення штрафних санкцій</t>
  </si>
  <si>
    <t>авторського права (суміжних прав)</t>
  </si>
  <si>
    <t>у тому числі оскарження рішень Антимонопольного комітету або його територіальних органів</t>
  </si>
  <si>
    <t>інші договори</t>
  </si>
  <si>
    <t xml:space="preserve">страхування </t>
  </si>
  <si>
    <t>доручення, комісії, управління майном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</si>
  <si>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</si>
  <si>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</si>
  <si>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</si>
  <si>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</si>
  <si>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</si>
  <si>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</si>
  <si>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</si>
  <si>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</si>
  <si>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витребування майна із чужого незаконного володіння</t>
  </si>
  <si>
    <t xml:space="preserve">визнання недійсними правоохоронних документів  </t>
  </si>
  <si>
    <t>прав на об’єкти промислової власності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</si>
  <si>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</si>
  <si>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</si>
  <si>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</si>
  <si>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</si>
  <si>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</si>
  <si>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</si>
  <si>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визнання незаконним акта, що порушує право власності</t>
  </si>
  <si>
    <t>відшкодування збитків, завданих господарському товариству його посадовою особою</t>
  </si>
  <si>
    <t>Розділ 1.</t>
  </si>
  <si>
    <t xml:space="preserve">Загальні показники здійснення правосуддя 
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</si>
  <si>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</si>
  <si>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</si>
  <si>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</si>
  <si>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</si>
  <si>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 xml:space="preserve">Довідка до розділу 1. Додаткові  показники здійснення правосуддя </t>
  </si>
  <si>
    <t>Найменування показника</t>
  </si>
  <si>
    <t>№ рядка</t>
  </si>
  <si>
    <t>Загальна кількість</t>
  </si>
  <si>
    <t>Апеляційна інстанція</t>
  </si>
  <si>
    <t>Касаційна інстанція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</si>
  <si>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</si>
  <si>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</si>
  <si>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</si>
  <si>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</si>
  <si>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</si>
  <si>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 xml:space="preserve">Розділ 1. Загальні показники здійснення правосуддя </t>
  </si>
  <si>
    <t>Форма процесуального звернення до суду</t>
  </si>
  <si>
    <t xml:space="preserve">не розглянуто на початок періоду          </t>
  </si>
  <si>
    <t xml:space="preserve">надійшло на розгляд   </t>
  </si>
  <si>
    <t>повернуто</t>
  </si>
  <si>
    <t xml:space="preserve">відмовлено у відкритті провадження </t>
  </si>
  <si>
    <t xml:space="preserve">А </t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</si>
  <si>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</si>
  <si>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</si>
  <si>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</si>
  <si>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</si>
  <si>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>розглянуто по суті/ здійснено перегляд судового рішення</t>
  </si>
  <si>
    <t xml:space="preserve"> Розділ 2. Результативність здійснення правосуддя на підставі апеляційних скарг</t>
  </si>
  <si>
    <t>не розглянуто на початок періоду</t>
  </si>
  <si>
    <t>надійшло на розгляд</t>
  </si>
  <si>
    <t xml:space="preserve">відмовлено у відкритті  провадження </t>
  </si>
  <si>
    <t>з направленням справи для розгляду до іншого суду першої інстанції за встановленою підсудністю</t>
  </si>
  <si>
    <t xml:space="preserve">Не розглянуто на кінець періоду </t>
  </si>
  <si>
    <t xml:space="preserve">оскарження рішень третейських судів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</si>
  <si>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</si>
  <si>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</si>
  <si>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</si>
  <si>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</si>
  <si>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</si>
  <si>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</si>
  <si>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</si>
  <si>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</si>
  <si>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об’єктів приватизації</t>
  </si>
  <si>
    <t xml:space="preserve"> енергоносіїв</t>
  </si>
  <si>
    <t>комунального та державного майна</t>
  </si>
  <si>
    <t xml:space="preserve"> будівельного</t>
  </si>
  <si>
    <t>втрата, пошкодження, псування вантажу</t>
  </si>
  <si>
    <t>із залученням іноземних інвестицій</t>
  </si>
  <si>
    <t>векселів</t>
  </si>
  <si>
    <t>забезпечення виконання зобов’язань</t>
  </si>
  <si>
    <t>зміна, розірвання та визнання недійсним договору оренди</t>
  </si>
  <si>
    <t>державної, комунальної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</si>
  <si>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</si>
  <si>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</si>
  <si>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>Форма № 4-ВС</t>
  </si>
  <si>
    <t xml:space="preserve">Повернуто  справ Великою Палатою Верховного Суду </t>
  </si>
  <si>
    <r>
      <t xml:space="preserve">Перебувало на розгляді (усього),
</t>
    </r>
    <r>
      <rPr>
        <sz val="16"/>
        <rFont val="Roboto Condensed Light"/>
        <family val="0"/>
      </rPr>
      <t>з них:</t>
    </r>
  </si>
  <si>
    <r>
      <t xml:space="preserve">Розглянуто (усього), 
</t>
    </r>
    <r>
      <rPr>
        <sz val="16"/>
        <rFont val="Roboto Condensed Light"/>
        <family val="0"/>
      </rPr>
      <t>з них:</t>
    </r>
  </si>
  <si>
    <t>Зміст звіту за формою № 4-ВС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</si>
  <si>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family val="0"/>
      </rPr>
      <t>з них:</t>
    </r>
  </si>
  <si>
    <r>
      <t xml:space="preserve">нерухомого майна (усього),
</t>
    </r>
    <r>
      <rPr>
        <i/>
        <sz val="22"/>
        <rFont val="Roboto Condensed Light"/>
        <family val="0"/>
      </rPr>
      <t>з них:</t>
    </r>
  </si>
  <si>
    <r>
      <t xml:space="preserve">поставки товарів, робіт, послуг (усього),
</t>
    </r>
    <r>
      <rPr>
        <i/>
        <sz val="22"/>
        <rFont val="Roboto Condensed Light"/>
        <family val="0"/>
      </rPr>
      <t>з них:</t>
    </r>
  </si>
  <si>
    <r>
      <t xml:space="preserve">оренди (усього),
</t>
    </r>
    <r>
      <rPr>
        <sz val="22"/>
        <rFont val="Roboto Condensed Light"/>
        <family val="0"/>
      </rPr>
      <t>з них:</t>
    </r>
  </si>
  <si>
    <r>
      <t xml:space="preserve">підряду (усього),
</t>
    </r>
    <r>
      <rPr>
        <sz val="22"/>
        <rFont val="Roboto Condensed Light"/>
        <family val="0"/>
      </rPr>
      <t>з них:</t>
    </r>
  </si>
  <si>
    <r>
      <t xml:space="preserve">перевезення, транспортного експедирування (усього),
</t>
    </r>
    <r>
      <rPr>
        <sz val="22"/>
        <rFont val="Roboto Condensed Light"/>
        <family val="0"/>
      </rPr>
      <t>з них:</t>
    </r>
  </si>
  <si>
    <r>
      <t xml:space="preserve">залізницею (усього),
</t>
    </r>
    <r>
      <rPr>
        <i/>
        <sz val="22"/>
        <rFont val="Roboto Condensed Light"/>
        <family val="0"/>
      </rPr>
      <t>з них:</t>
    </r>
  </si>
  <si>
    <r>
      <t xml:space="preserve">банківської діяльності (усього),
</t>
    </r>
    <r>
      <rPr>
        <sz val="22"/>
        <rFont val="Roboto Condensed Light"/>
        <family val="0"/>
      </rPr>
      <t>з них:</t>
    </r>
  </si>
  <si>
    <r>
      <t xml:space="preserve">кредитування (усього),
</t>
    </r>
    <r>
      <rPr>
        <i/>
        <sz val="22"/>
        <rFont val="Roboto Condensed Light"/>
        <family val="0"/>
      </rPr>
      <t>з них:</t>
    </r>
  </si>
  <si>
    <r>
      <t xml:space="preserve">зовнішньоекономічної діяльності (усього),
</t>
    </r>
    <r>
      <rPr>
        <sz val="22"/>
        <rFont val="Roboto Condensed Light"/>
        <family val="0"/>
      </rPr>
      <t>з них:</t>
    </r>
  </si>
  <si>
    <r>
      <t xml:space="preserve">невиконання або неналежне виконання зобов’язань  (усього),
</t>
    </r>
    <r>
      <rPr>
        <sz val="22"/>
        <rFont val="Roboto Condensed Light"/>
        <family val="0"/>
      </rPr>
      <t>з них:</t>
    </r>
  </si>
  <si>
    <r>
      <t xml:space="preserve">оренда (усього),
</t>
    </r>
    <r>
      <rPr>
        <i/>
        <sz val="22"/>
        <rFont val="Roboto Condensed Light"/>
        <family val="0"/>
      </rPr>
      <t>з них:</t>
    </r>
  </si>
  <si>
    <r>
      <t xml:space="preserve">визнання права власності (усього),
</t>
    </r>
    <r>
      <rPr>
        <sz val="22"/>
        <rFont val="Roboto Condensed Light"/>
        <family val="0"/>
      </rPr>
      <t>з них:</t>
    </r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</si>
  <si>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family val="0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</si>
  <si>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family val="0"/>
      </rPr>
      <t>у тому числі:</t>
    </r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</si>
  <si>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</si>
  <si>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</si>
  <si>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t xml:space="preserve">ЗВІТ ПРО ЗДІЙСНЕННЯ ПРАВОСУДДЯ 
КАСАЦІЙНИМ ГОСПОДАРСЬКИМ СУДОМ У СКЛАДІ ВЕРХОВНОГО СУДУ </t>
  </si>
  <si>
    <t>Розділ 3. Результативність здійснення правосуддя на підставі касаційних скарг за категоріями господарських справ</t>
  </si>
  <si>
    <t>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</si>
  <si>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</si>
  <si>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t>відмовлено у відкритті провадження</t>
  </si>
  <si>
    <t>спростування майнових дій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</si>
  <si>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</si>
  <si>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</si>
  <si>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</si>
  <si>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</si>
  <si>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Довідка до розділу 1.</t>
  </si>
  <si>
    <t>Форма № 4-ВС с.3</t>
  </si>
  <si>
    <r>
      <t xml:space="preserve">Розглянуто (усього),
</t>
    </r>
    <r>
      <rPr>
        <sz val="18"/>
        <color indexed="8"/>
        <rFont val="Roboto Condensed Light"/>
        <family val="0"/>
      </rPr>
      <t>з них:</t>
    </r>
  </si>
  <si>
    <r>
      <t xml:space="preserve">Загальна кількість процесуальних звернень, 
</t>
    </r>
    <r>
      <rPr>
        <sz val="20"/>
        <color indexed="8"/>
        <rFont val="Roboto Condensed Light"/>
        <family val="0"/>
      </rPr>
      <t>у тому числі:</t>
    </r>
  </si>
  <si>
    <t>Форма № 4-ВС с.4</t>
  </si>
  <si>
    <t>з ухваленням нового рішення повністю або частково</t>
  </si>
  <si>
    <t>із закриттям провадження у справі/зали шенням заяви без розгляду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</si>
  <si>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family val="0"/>
      </rPr>
      <t>у тому числі щодо:</t>
    </r>
  </si>
  <si>
    <t>видачі наказу на примусове виконання рішень третейських судів</t>
  </si>
  <si>
    <t>Форма № 4-ВС с.5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</si>
  <si>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</si>
  <si>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family val="0"/>
      </rPr>
      <t>у тому числі:</t>
    </r>
  </si>
  <si>
    <t xml:space="preserve"> у задоволенні скарги відмовлено та  судове рішення залишено без змін             </t>
  </si>
  <si>
    <t>Загальна кількість касаційних скарг і справ, 
у тому числі щодо:</t>
  </si>
  <si>
    <r>
      <t xml:space="preserve">купівлі-продажу (усього),
</t>
    </r>
    <r>
      <rPr>
        <sz val="22"/>
        <rFont val="Roboto Condensed Light"/>
        <family val="0"/>
      </rPr>
      <t>у тому числі:</t>
    </r>
  </si>
  <si>
    <r>
      <t xml:space="preserve">купівля-продаж (усього),
</t>
    </r>
    <r>
      <rPr>
        <i/>
        <sz val="22"/>
        <rFont val="Roboto Condensed Light"/>
        <family val="0"/>
      </rPr>
      <t>з них:</t>
    </r>
  </si>
  <si>
    <t>зміна, розірвання та визнання недійсним договору 
купівлі-продажу</t>
  </si>
  <si>
    <r>
      <t xml:space="preserve">захист виключних прав (усього),
</t>
    </r>
    <r>
      <rPr>
        <sz val="22"/>
        <rFont val="Roboto Condensed Light"/>
        <family val="0"/>
      </rPr>
      <t>з них:</t>
    </r>
  </si>
  <si>
    <t>закрито провадження</t>
  </si>
  <si>
    <t>закрито апеляційне провадження</t>
  </si>
  <si>
    <t>закрито касаційне провадження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</si>
  <si>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family val="0"/>
      </rPr>
      <t xml:space="preserve">з них: </t>
    </r>
    <r>
      <rPr>
        <b/>
        <i/>
        <sz val="18"/>
        <color indexed="8"/>
        <rFont val="Roboto Condensed Light"/>
        <family val="0"/>
      </rPr>
      <t xml:space="preserve"> </t>
    </r>
    <r>
      <rPr>
        <b/>
        <sz val="18"/>
        <color indexed="8"/>
        <rFont val="Roboto Condensed Light"/>
        <family val="0"/>
      </rPr>
      <t xml:space="preserve">   </t>
    </r>
  </si>
  <si>
    <t>Відмовлено у відкритті касаційного провадження на підставі ч. 2 ст. 293 ГПК України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</si>
  <si>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</si>
  <si>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</si>
  <si>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t>визнання недійсним правочинів (договорів), укладених боржником (усього),
у тому числі:</t>
  </si>
  <si>
    <r>
      <t xml:space="preserve">Недоговірних зобов’язань (усього),
</t>
    </r>
    <r>
      <rPr>
        <b/>
        <i/>
        <sz val="22"/>
        <rFont val="Roboto Condensed Light"/>
        <family val="0"/>
      </rPr>
      <t>у тому числі:</t>
    </r>
  </si>
  <si>
    <r>
      <t xml:space="preserve">Обігу цінних паперів (усього),
</t>
    </r>
    <r>
      <rPr>
        <b/>
        <i/>
        <sz val="22"/>
        <rFont val="Roboto Condensed Light"/>
        <family val="0"/>
      </rPr>
      <t>з них:</t>
    </r>
  </si>
  <si>
    <r>
      <t xml:space="preserve">Корпоративних відносин (усього),
</t>
    </r>
    <r>
      <rPr>
        <b/>
        <i/>
        <sz val="22"/>
        <rFont val="Roboto Condensed Light"/>
        <family val="0"/>
      </rPr>
      <t>у тому числі:</t>
    </r>
  </si>
  <si>
    <r>
      <t xml:space="preserve">Земельних відносин (усього),
</t>
    </r>
    <r>
      <rPr>
        <b/>
        <i/>
        <sz val="22"/>
        <rFont val="Roboto Condensed Light"/>
        <family val="0"/>
      </rPr>
      <t>у тому числі:</t>
    </r>
  </si>
  <si>
    <r>
      <t xml:space="preserve">Захисту права власності (усього),
</t>
    </r>
    <r>
      <rPr>
        <b/>
        <i/>
        <sz val="22"/>
        <rFont val="Roboto Condensed Light"/>
        <family val="0"/>
      </rPr>
      <t>у тому числі:</t>
    </r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</si>
  <si>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family val="0"/>
      </rPr>
      <t>з них: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</si>
  <si>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</si>
  <si>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family val="0"/>
      </rPr>
      <t>з них:</t>
    </r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</si>
  <si>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</si>
  <si>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family val="0"/>
      </rPr>
      <t>з них:</t>
    </r>
  </si>
  <si>
    <t>Укладення, зміни, розірвання, виконання договорів (правочинів) та визнання їх недійсними (усього),
у тому числі:</t>
  </si>
  <si>
    <t>(підпис)</t>
  </si>
  <si>
    <t xml:space="preserve">з направленням на новий розгляд 
</t>
  </si>
  <si>
    <t>(період)</t>
  </si>
  <si>
    <t>Кількість розглянутих справ у судовому засіданні у режимі відеоконференції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</si>
  <si>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</si>
  <si>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</si>
  <si>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</si>
  <si>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</si>
  <si>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</si>
  <si>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</si>
  <si>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</si>
  <si>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</si>
  <si>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</si>
  <si>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</si>
  <si>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</si>
  <si>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</si>
  <si>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</si>
  <si>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 xml:space="preserve">Результативність  здійснення правосуддя у касаційному порядку 
судовими палатами та об'єднаною палатою </t>
  </si>
  <si>
    <t xml:space="preserve">
до 15 числа місяця, що настає за звітним періодом
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</si>
  <si>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</si>
  <si>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Розділ 4.</t>
  </si>
  <si>
    <t xml:space="preserve">Начальник відділу аналізу судової статистики судів господарської юрисдикції правового управління (ІІ) департаменту аналітичної та правової роботи  </t>
  </si>
  <si>
    <t>Головний спеціаліст відділу аналізу судової статистики судів господарської юрисдикції правового управління (ІІ) департаменту аналітичної та правової роботи</t>
  </si>
  <si>
    <t>Олена КАРМАЗІНА</t>
  </si>
  <si>
    <t>Лариса БУГА</t>
  </si>
  <si>
    <t>за 2022 рік</t>
  </si>
  <si>
    <t>Подає</t>
  </si>
  <si>
    <t>Термін подання</t>
  </si>
  <si>
    <r>
      <t xml:space="preserve">
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10.07.2020 № 85)</t>
    </r>
    <r>
      <rPr>
        <sz val="14"/>
        <rFont val="Roboto Condensed Light"/>
        <family val="0"/>
      </rPr>
      <t xml:space="preserve">
</t>
    </r>
  </si>
  <si>
    <r>
      <t>Респондент:</t>
    </r>
    <r>
      <rPr>
        <b/>
        <sz val="14"/>
        <rFont val="Roboto Condensed Light"/>
        <family val="0"/>
      </rPr>
      <t xml:space="preserve"> Касаційний господарський суд у складі Верховного Суду</t>
    </r>
  </si>
  <si>
    <t>12 січня 2023 року</t>
  </si>
  <si>
    <t>5—7</t>
  </si>
  <si>
    <t>8</t>
  </si>
  <si>
    <t>Форма № 4-ВС с.8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</si>
</sst>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* _-#,##0\ &quot;к.&quot;;* \-#,##0\ &quot;к.&quot;;* _-&quot;-&quot;\ &quot;к.&quot;;@"/>
    <numFmt numFmtId="205" formatCode="* _-#,##0.00\ &quot;к.&quot;;* \-#,##0.00\ &quot;к.&quot;;* _-&quot;-&quot;??\ &quot;к.&quot;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#,##0.00&quot;р.&quot;"/>
    <numFmt numFmtId="210" formatCode="0.0"/>
    <numFmt numFmtId="211" formatCode="&quot;Так&quot;;&quot;Так&quot;;&quot;Ні&quot;"/>
    <numFmt numFmtId="212" formatCode="&quot;Істина&quot;;&quot;Істина&quot;;&quot;Хибність&quot;"/>
    <numFmt numFmtId="213" formatCode="&quot;Увімк&quot;;&quot;Увімк&quot;;&quot;Вимк&quot;"/>
    <numFmt numFmtId="214" formatCode="_(* #,##0_);_(* \(#,##0\);_(* &quot;-&quot;_);_(@_)"/>
  </numFmts>
  <fonts count="90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2"/>
      <color indexed="9"/>
      <name val="Times New Roman"/>
      <family val="1"/>
    </font>
    <font>
      <sz val="12"/>
      <name val="Arial CYR"/>
      <family val="0"/>
    </font>
    <font>
      <b/>
      <sz val="14"/>
      <name val="Roboto Condensed Light"/>
      <family val="0"/>
    </font>
    <font>
      <sz val="14"/>
      <name val="Roboto Condensed Light"/>
      <family val="0"/>
    </font>
    <font>
      <i/>
      <sz val="14"/>
      <name val="Roboto Condensed Light"/>
      <family val="0"/>
    </font>
    <font>
      <b/>
      <sz val="20"/>
      <name val="Roboto Condensed Light"/>
      <family val="0"/>
    </font>
    <font>
      <sz val="20"/>
      <name val="Arial Cyr"/>
      <family val="0"/>
    </font>
    <font>
      <b/>
      <i/>
      <sz val="20"/>
      <name val="Roboto Condensed Light"/>
      <family val="0"/>
    </font>
    <font>
      <sz val="20"/>
      <name val="Roboto Condensed Light"/>
      <family val="0"/>
    </font>
    <font>
      <sz val="16"/>
      <name val="Roboto Condensed Light"/>
      <family val="0"/>
    </font>
    <font>
      <b/>
      <sz val="16"/>
      <name val="Roboto Condensed Light"/>
      <family val="0"/>
    </font>
    <font>
      <b/>
      <sz val="18"/>
      <color indexed="8"/>
      <name val="Roboto Condensed Light"/>
      <family val="0"/>
    </font>
    <font>
      <sz val="12"/>
      <name val="Roboto Condensed Light"/>
      <family val="0"/>
    </font>
    <font>
      <i/>
      <sz val="18"/>
      <color indexed="8"/>
      <name val="Roboto Condensed Light"/>
      <family val="0"/>
    </font>
    <font>
      <b/>
      <i/>
      <sz val="18"/>
      <color indexed="8"/>
      <name val="Roboto Condensed Light"/>
      <family val="0"/>
    </font>
    <font>
      <sz val="18"/>
      <color indexed="8"/>
      <name val="Roboto Condensed Light"/>
      <family val="0"/>
    </font>
    <font>
      <sz val="18"/>
      <name val="Roboto Condensed Light"/>
      <family val="0"/>
    </font>
    <font>
      <b/>
      <sz val="18"/>
      <name val="Roboto Condensed Light"/>
      <family val="0"/>
    </font>
    <font>
      <sz val="16"/>
      <color indexed="8"/>
      <name val="Roboto Condensed Light"/>
      <family val="0"/>
    </font>
    <font>
      <i/>
      <sz val="16"/>
      <name val="Roboto Condensed Light"/>
      <family val="0"/>
    </font>
    <font>
      <b/>
      <sz val="28"/>
      <name val="Roboto Condensed Light"/>
      <family val="0"/>
    </font>
    <font>
      <b/>
      <sz val="28"/>
      <color indexed="8"/>
      <name val="Roboto Condensed Light"/>
      <family val="0"/>
    </font>
    <font>
      <sz val="28"/>
      <color indexed="8"/>
      <name val="Roboto Condensed Light"/>
      <family val="0"/>
    </font>
    <font>
      <sz val="28"/>
      <color indexed="8"/>
      <name val="Times New Roman"/>
      <family val="1"/>
    </font>
    <font>
      <b/>
      <sz val="26"/>
      <color indexed="8"/>
      <name val="Roboto Condensed Light"/>
      <family val="0"/>
    </font>
    <font>
      <sz val="28"/>
      <name val="Arial Cyr"/>
      <family val="0"/>
    </font>
    <font>
      <b/>
      <sz val="26"/>
      <name val="Roboto Condensed Light"/>
      <family val="0"/>
    </font>
    <font>
      <sz val="28"/>
      <name val="Arial"/>
      <family val="2"/>
    </font>
    <font>
      <b/>
      <sz val="20"/>
      <color indexed="8"/>
      <name val="Roboto Condensed Light"/>
      <family val="0"/>
    </font>
    <font>
      <sz val="20"/>
      <color indexed="8"/>
      <name val="Roboto Condensed Light"/>
      <family val="0"/>
    </font>
    <font>
      <b/>
      <sz val="25"/>
      <name val="Roboto Condensed Light"/>
      <family val="0"/>
    </font>
    <font>
      <b/>
      <sz val="42"/>
      <name val="Roboto Condensed Light"/>
      <family val="0"/>
    </font>
    <font>
      <b/>
      <sz val="35"/>
      <name val="Roboto Condensed Light"/>
      <family val="0"/>
    </font>
    <font>
      <sz val="40"/>
      <name val="Roboto Condensed Light"/>
      <family val="0"/>
    </font>
    <font>
      <sz val="40"/>
      <name val="Arial"/>
      <family val="2"/>
    </font>
    <font>
      <sz val="30"/>
      <name val="Roboto Condensed Light"/>
      <family val="0"/>
    </font>
    <font>
      <b/>
      <sz val="22"/>
      <name val="Roboto Condensed Light"/>
      <family val="0"/>
    </font>
    <font>
      <b/>
      <i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sz val="42"/>
      <name val="Roboto Condensed Light"/>
      <family val="0"/>
    </font>
    <font>
      <b/>
      <sz val="55"/>
      <name val="Roboto Condensed Light"/>
      <family val="0"/>
    </font>
    <font>
      <b/>
      <sz val="32"/>
      <name val="Roboto Condensed Light"/>
      <family val="0"/>
    </font>
    <font>
      <sz val="32"/>
      <name val="Roboto Condensed Light"/>
      <family val="0"/>
    </font>
    <font>
      <sz val="36"/>
      <name val="Roboto Condensed Light"/>
      <family val="0"/>
    </font>
    <font>
      <sz val="36"/>
      <name val="Arial"/>
      <family val="2"/>
    </font>
    <font>
      <sz val="11"/>
      <name val="Times New Roman"/>
      <family val="1"/>
    </font>
    <font>
      <b/>
      <sz val="33"/>
      <name val="Roboto Condensed Light"/>
      <family val="0"/>
    </font>
    <font>
      <b/>
      <sz val="30"/>
      <name val="Roboto Condensed Light"/>
      <family val="0"/>
    </font>
    <font>
      <b/>
      <sz val="24"/>
      <name val="Roboto Condensed Light"/>
      <family val="0"/>
    </font>
    <font>
      <u val="single"/>
      <sz val="22"/>
      <name val="Roboto Condensed Light"/>
      <family val="0"/>
    </font>
    <font>
      <sz val="48"/>
      <name val="Arial"/>
      <family val="2"/>
    </font>
    <font>
      <sz val="26"/>
      <name val="Roboto Condensed Light"/>
      <family val="0"/>
    </font>
    <font>
      <b/>
      <sz val="36"/>
      <name val="Roboto Condensed Light"/>
      <family val="0"/>
    </font>
    <font>
      <sz val="11"/>
      <name val="Roboto Condensed Light"/>
      <family val="0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1" applyNumberFormat="0" applyAlignment="0" applyProtection="0"/>
    <xf numFmtId="0" fontId="4" fillId="0" borderId="0">
      <alignment/>
      <protection/>
    </xf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8" fillId="0" borderId="5" applyNumberFormat="0" applyFill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9" fillId="5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8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6" fillId="17" borderId="0" applyNumberFormat="0" applyBorder="0" applyAlignment="0" applyProtection="0"/>
    <xf numFmtId="0" fontId="0" fillId="4" borderId="8" applyNumberFormat="0" applyFont="0" applyAlignment="0" applyProtection="0"/>
    <xf numFmtId="0" fontId="18" fillId="5" borderId="9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14" fontId="12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</cellStyleXfs>
  <cellXfs count="262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12" fillId="0" borderId="0" xfId="56" applyFont="1">
      <alignment/>
      <protection/>
    </xf>
    <xf numFmtId="0" fontId="31" fillId="0" borderId="0" xfId="56" applyFont="1">
      <alignment/>
      <protection/>
    </xf>
    <xf numFmtId="0" fontId="32" fillId="0" borderId="0" xfId="56" applyFont="1" applyAlignment="1">
      <alignment horizontal="center" vertical="center"/>
      <protection/>
    </xf>
    <xf numFmtId="0" fontId="13" fillId="0" borderId="0" xfId="56" applyNumberFormat="1" applyFont="1" applyFill="1">
      <alignment/>
      <protection/>
    </xf>
    <xf numFmtId="0" fontId="14" fillId="0" borderId="0" xfId="56" applyFont="1" applyFill="1" applyAlignment="1">
      <alignment horizontal="center"/>
      <protection/>
    </xf>
    <xf numFmtId="0" fontId="34" fillId="0" borderId="0" xfId="56" applyNumberFormat="1" applyFont="1" applyFill="1">
      <alignment/>
      <protection/>
    </xf>
    <xf numFmtId="0" fontId="35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0" xfId="57" applyFont="1" applyBorder="1">
      <alignment/>
      <protection/>
    </xf>
    <xf numFmtId="0" fontId="33" fillId="0" borderId="0" xfId="57" applyFont="1" applyAlignment="1">
      <alignment horizontal="center" vertical="center"/>
      <protection/>
    </xf>
    <xf numFmtId="0" fontId="36" fillId="0" borderId="0" xfId="57" applyNumberFormat="1" applyFont="1" applyFill="1" applyBorder="1" applyAlignment="1" applyProtection="1">
      <alignment horizontal="left" vertical="center"/>
      <protection/>
    </xf>
    <xf numFmtId="0" fontId="37" fillId="0" borderId="0" xfId="57" applyFont="1" applyAlignment="1">
      <alignment horizontal="left"/>
      <protection/>
    </xf>
    <xf numFmtId="0" fontId="40" fillId="0" borderId="0" xfId="57" applyFont="1">
      <alignment/>
      <protection/>
    </xf>
    <xf numFmtId="0" fontId="37" fillId="0" borderId="0" xfId="56" applyFont="1">
      <alignment/>
      <protection/>
    </xf>
    <xf numFmtId="0" fontId="37" fillId="0" borderId="0" xfId="56" applyFont="1" applyBorder="1">
      <alignment/>
      <protection/>
    </xf>
    <xf numFmtId="0" fontId="36" fillId="0" borderId="0" xfId="56" applyFont="1" applyBorder="1" applyAlignment="1">
      <alignment horizontal="center" vertical="center"/>
      <protection/>
    </xf>
    <xf numFmtId="0" fontId="49" fillId="0" borderId="0" xfId="56" applyNumberFormat="1" applyFont="1" applyFill="1">
      <alignment/>
      <protection/>
    </xf>
    <xf numFmtId="0" fontId="45" fillId="0" borderId="0" xfId="56" applyFont="1" applyFill="1" applyAlignment="1">
      <alignment/>
      <protection/>
    </xf>
    <xf numFmtId="0" fontId="45" fillId="0" borderId="0" xfId="56" applyFont="1" applyFill="1" applyAlignment="1">
      <alignment horizontal="center"/>
      <protection/>
    </xf>
    <xf numFmtId="0" fontId="44" fillId="0" borderId="10" xfId="57" applyNumberFormat="1" applyFont="1" applyFill="1" applyBorder="1" applyAlignment="1" applyProtection="1">
      <alignment horizontal="center" vertical="center" wrapText="1"/>
      <protection/>
    </xf>
    <xf numFmtId="0" fontId="43" fillId="0" borderId="10" xfId="57" applyNumberFormat="1" applyFont="1" applyFill="1" applyBorder="1" applyAlignment="1" applyProtection="1">
      <alignment horizontal="center" vertical="center" wrapText="1"/>
      <protection/>
    </xf>
    <xf numFmtId="0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43" fillId="5" borderId="10" xfId="57" applyFont="1" applyFill="1" applyBorder="1" applyAlignment="1">
      <alignment horizontal="center" vertical="center" wrapText="1"/>
      <protection/>
    </xf>
    <xf numFmtId="0" fontId="53" fillId="0" borderId="10" xfId="57" applyNumberFormat="1" applyFont="1" applyFill="1" applyBorder="1" applyAlignment="1" applyProtection="1">
      <alignment horizontal="center" vertical="center" wrapText="1"/>
      <protection/>
    </xf>
    <xf numFmtId="0" fontId="53" fillId="0" borderId="10" xfId="57" applyFont="1" applyBorder="1" applyAlignment="1">
      <alignment horizontal="center" vertical="center" wrapText="1"/>
      <protection/>
    </xf>
    <xf numFmtId="0" fontId="44" fillId="0" borderId="10" xfId="57" applyNumberFormat="1" applyFont="1" applyFill="1" applyBorder="1" applyAlignment="1" applyProtection="1">
      <alignment horizontal="center" vertical="center"/>
      <protection/>
    </xf>
    <xf numFmtId="0" fontId="46" fillId="0" borderId="0" xfId="57" applyFont="1">
      <alignment/>
      <protection/>
    </xf>
    <xf numFmtId="0" fontId="46" fillId="0" borderId="0" xfId="57" applyFont="1" applyAlignment="1">
      <alignment horizontal="center" vertical="center"/>
      <protection/>
    </xf>
    <xf numFmtId="0" fontId="45" fillId="0" borderId="0" xfId="56" applyFont="1" applyFill="1" applyAlignment="1">
      <alignment horizontal="left"/>
      <protection/>
    </xf>
    <xf numFmtId="0" fontId="55" fillId="0" borderId="0" xfId="56" applyNumberFormat="1" applyFont="1" applyFill="1" applyAlignment="1">
      <alignment vertical="center"/>
      <protection/>
    </xf>
    <xf numFmtId="0" fontId="56" fillId="0" borderId="0" xfId="56" applyNumberFormat="1" applyFont="1" applyFill="1">
      <alignment/>
      <protection/>
    </xf>
    <xf numFmtId="0" fontId="57" fillId="0" borderId="0" xfId="56" applyNumberFormat="1" applyFont="1" applyFill="1">
      <alignment/>
      <protection/>
    </xf>
    <xf numFmtId="0" fontId="54" fillId="0" borderId="0" xfId="57" applyNumberFormat="1" applyFont="1" applyFill="1" applyBorder="1" applyAlignment="1" applyProtection="1">
      <alignment horizontal="left" vertical="center" wrapText="1"/>
      <protection/>
    </xf>
    <xf numFmtId="0" fontId="59" fillId="0" borderId="0" xfId="57" applyFont="1" applyAlignment="1">
      <alignment horizontal="left"/>
      <protection/>
    </xf>
    <xf numFmtId="0" fontId="41" fillId="0" borderId="0" xfId="56" applyFont="1" applyBorder="1" applyAlignment="1">
      <alignment horizontal="left" vertical="center"/>
      <protection/>
    </xf>
    <xf numFmtId="0" fontId="41" fillId="0" borderId="0" xfId="56" applyFont="1" applyBorder="1" applyAlignment="1">
      <alignment horizontal="left" vertical="center" wrapText="1"/>
      <protection/>
    </xf>
    <xf numFmtId="0" fontId="61" fillId="0" borderId="0" xfId="56" applyFont="1">
      <alignment/>
      <protection/>
    </xf>
    <xf numFmtId="0" fontId="33" fillId="0" borderId="0" xfId="57" applyFont="1" applyBorder="1" applyAlignment="1">
      <alignment horizontal="center" vertical="center"/>
      <protection/>
    </xf>
    <xf numFmtId="0" fontId="60" fillId="0" borderId="11" xfId="57" applyNumberFormat="1" applyFont="1" applyFill="1" applyBorder="1" applyAlignment="1" applyProtection="1">
      <alignment horizontal="right" vertical="center" wrapText="1"/>
      <protection/>
    </xf>
    <xf numFmtId="49" fontId="41" fillId="0" borderId="0" xfId="56" applyNumberFormat="1" applyFont="1" applyBorder="1" applyAlignment="1">
      <alignment horizontal="left" vertical="center" wrapText="1"/>
      <protection/>
    </xf>
    <xf numFmtId="0" fontId="62" fillId="0" borderId="10" xfId="56" applyNumberFormat="1" applyFont="1" applyFill="1" applyBorder="1" applyAlignment="1" applyProtection="1">
      <alignment horizontal="left" vertical="center" wrapText="1"/>
      <protection/>
    </xf>
    <xf numFmtId="0" fontId="42" fillId="0" borderId="10" xfId="56" applyFont="1" applyFill="1" applyBorder="1" applyAlignment="1">
      <alignment horizontal="left" vertical="center" wrapText="1"/>
      <protection/>
    </xf>
    <xf numFmtId="0" fontId="39" fillId="0" borderId="10" xfId="57" applyNumberFormat="1" applyFont="1" applyFill="1" applyBorder="1" applyAlignment="1" applyProtection="1">
      <alignment vertical="center" wrapText="1"/>
      <protection/>
    </xf>
    <xf numFmtId="0" fontId="42" fillId="0" borderId="10" xfId="57" applyFont="1" applyBorder="1" applyAlignment="1">
      <alignment vertical="center" wrapText="1"/>
      <protection/>
    </xf>
    <xf numFmtId="0" fontId="64" fillId="5" borderId="10" xfId="57" applyNumberFormat="1" applyFont="1" applyFill="1" applyBorder="1" applyAlignment="1" applyProtection="1">
      <alignment horizontal="center" vertical="center" wrapText="1"/>
      <protection/>
    </xf>
    <xf numFmtId="0" fontId="68" fillId="0" borderId="0" xfId="57" applyFont="1" applyBorder="1">
      <alignment/>
      <protection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0" xfId="57" applyFont="1" applyAlignment="1">
      <alignment horizontal="left"/>
      <protection/>
    </xf>
    <xf numFmtId="0" fontId="70" fillId="0" borderId="10" xfId="44" applyFont="1" applyFill="1" applyBorder="1" applyAlignment="1">
      <alignment horizontal="left" vertical="center" wrapText="1"/>
      <protection/>
    </xf>
    <xf numFmtId="0" fontId="46" fillId="0" borderId="0" xfId="57" applyFont="1" applyBorder="1" applyAlignment="1">
      <alignment horizontal="left"/>
      <protection/>
    </xf>
    <xf numFmtId="0" fontId="70" fillId="0" borderId="10" xfId="0" applyFont="1" applyBorder="1" applyAlignment="1">
      <alignment horizontal="left" vertical="center" wrapText="1"/>
    </xf>
    <xf numFmtId="0" fontId="46" fillId="0" borderId="0" xfId="57" applyFont="1" applyAlignment="1">
      <alignment horizontal="left"/>
      <protection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46" fillId="5" borderId="0" xfId="57" applyFont="1" applyFill="1" applyAlignment="1">
      <alignment horizontal="left"/>
      <protection/>
    </xf>
    <xf numFmtId="0" fontId="42" fillId="0" borderId="0" xfId="57" applyFont="1" applyBorder="1" applyAlignment="1">
      <alignment horizontal="left" wrapText="1"/>
      <protection/>
    </xf>
    <xf numFmtId="0" fontId="33" fillId="0" borderId="0" xfId="57" applyFont="1" applyAlignment="1">
      <alignment horizontal="left"/>
      <protection/>
    </xf>
    <xf numFmtId="0" fontId="67" fillId="0" borderId="0" xfId="57" applyFont="1" applyBorder="1" applyAlignment="1">
      <alignment horizontal="left" wrapText="1"/>
      <protection/>
    </xf>
    <xf numFmtId="0" fontId="65" fillId="0" borderId="11" xfId="57" applyFont="1" applyBorder="1" applyAlignment="1">
      <alignment horizontal="left" vertical="center" wrapText="1"/>
      <protection/>
    </xf>
    <xf numFmtId="0" fontId="74" fillId="0" borderId="0" xfId="57" applyFont="1">
      <alignment/>
      <protection/>
    </xf>
    <xf numFmtId="0" fontId="70" fillId="0" borderId="12" xfId="57" applyFont="1" applyBorder="1" applyAlignment="1">
      <alignment horizontal="left" vertical="center" wrapText="1"/>
      <protection/>
    </xf>
    <xf numFmtId="0" fontId="45" fillId="0" borderId="10" xfId="69" applyNumberFormat="1" applyFont="1" applyFill="1" applyBorder="1" applyAlignment="1">
      <alignment horizontal="center" vertical="center" wrapText="1"/>
    </xf>
    <xf numFmtId="0" fontId="45" fillId="0" borderId="10" xfId="60" applyNumberFormat="1" applyFont="1" applyFill="1" applyBorder="1" applyAlignment="1" applyProtection="1">
      <alignment horizontal="center" vertical="center" wrapText="1"/>
      <protection/>
    </xf>
    <xf numFmtId="0" fontId="49" fillId="0" borderId="10" xfId="60" applyNumberFormat="1" applyFont="1" applyFill="1" applyBorder="1" applyAlignment="1" applyProtection="1">
      <alignment horizontal="center" vertical="center" wrapText="1"/>
      <protection/>
    </xf>
    <xf numFmtId="0" fontId="50" fillId="0" borderId="10" xfId="60" applyFont="1" applyFill="1" applyBorder="1" applyAlignment="1">
      <alignment horizontal="center" vertical="center" wrapText="1"/>
      <protection/>
    </xf>
    <xf numFmtId="0" fontId="50" fillId="5" borderId="10" xfId="60" applyFont="1" applyFill="1" applyBorder="1" applyAlignment="1">
      <alignment horizontal="center" vertical="center" wrapText="1"/>
      <protection/>
    </xf>
    <xf numFmtId="0" fontId="49" fillId="0" borderId="10" xfId="60" applyNumberFormat="1" applyFont="1" applyFill="1" applyBorder="1" applyAlignment="1">
      <alignment horizontal="center" vertical="center" wrapText="1"/>
      <protection/>
    </xf>
    <xf numFmtId="0" fontId="45" fillId="0" borderId="10" xfId="70" applyNumberFormat="1" applyFont="1" applyFill="1" applyBorder="1" applyAlignment="1" applyProtection="1">
      <alignment horizontal="center" vertical="center" wrapText="1"/>
      <protection/>
    </xf>
    <xf numFmtId="0" fontId="45" fillId="0" borderId="10" xfId="56" applyNumberFormat="1" applyFont="1" applyFill="1" applyBorder="1" applyAlignment="1" applyProtection="1">
      <alignment horizontal="center" vertical="center"/>
      <protection/>
    </xf>
    <xf numFmtId="0" fontId="49" fillId="0" borderId="0" xfId="56" applyNumberFormat="1" applyFont="1" applyFill="1" applyAlignment="1">
      <alignment horizontal="center"/>
      <protection/>
    </xf>
    <xf numFmtId="0" fontId="13" fillId="0" borderId="0" xfId="56" applyNumberFormat="1" applyFont="1" applyFill="1" applyAlignment="1">
      <alignment horizontal="center"/>
      <protection/>
    </xf>
    <xf numFmtId="0" fontId="45" fillId="0" borderId="10" xfId="58" applyNumberFormat="1" applyFont="1" applyFill="1" applyBorder="1" applyAlignment="1">
      <alignment horizontal="center" vertical="center"/>
      <protection/>
    </xf>
    <xf numFmtId="0" fontId="45" fillId="0" borderId="13" xfId="58" applyNumberFormat="1" applyFont="1" applyFill="1" applyBorder="1" applyAlignment="1" applyProtection="1">
      <alignment horizontal="center" vertical="center" wrapText="1"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1" fillId="0" borderId="12" xfId="58" applyNumberFormat="1" applyFont="1" applyFill="1" applyBorder="1" applyAlignment="1" applyProtection="1">
      <alignment horizontal="center" vertical="center"/>
      <protection/>
    </xf>
    <xf numFmtId="0" fontId="51" fillId="0" borderId="10" xfId="58" applyNumberFormat="1" applyFont="1" applyFill="1" applyBorder="1" applyAlignment="1" applyProtection="1">
      <alignment horizontal="center" vertical="center"/>
      <protection/>
    </xf>
    <xf numFmtId="0" fontId="51" fillId="0" borderId="10" xfId="56" applyFont="1" applyFill="1" applyBorder="1" applyAlignment="1">
      <alignment horizontal="center" vertical="center"/>
      <protection/>
    </xf>
    <xf numFmtId="0" fontId="70" fillId="0" borderId="10" xfId="57" applyFont="1" applyBorder="1" applyAlignment="1">
      <alignment horizontal="center" vertical="center" wrapText="1"/>
      <protection/>
    </xf>
    <xf numFmtId="0" fontId="70" fillId="0" borderId="10" xfId="61" applyFont="1" applyBorder="1" applyAlignment="1">
      <alignment horizontal="center" vertical="center" wrapText="1"/>
      <protection/>
    </xf>
    <xf numFmtId="0" fontId="73" fillId="0" borderId="10" xfId="61" applyFont="1" applyBorder="1" applyAlignment="1">
      <alignment horizontal="center" vertical="center" wrapText="1"/>
      <protection/>
    </xf>
    <xf numFmtId="0" fontId="72" fillId="0" borderId="10" xfId="61" applyFont="1" applyBorder="1" applyAlignment="1">
      <alignment horizontal="center" vertical="center" wrapText="1"/>
      <protection/>
    </xf>
    <xf numFmtId="0" fontId="72" fillId="5" borderId="10" xfId="57" applyFont="1" applyFill="1" applyBorder="1" applyAlignment="1">
      <alignment horizontal="center" vertical="center" wrapText="1"/>
      <protection/>
    </xf>
    <xf numFmtId="0" fontId="73" fillId="0" borderId="10" xfId="57" applyNumberFormat="1" applyFont="1" applyFill="1" applyBorder="1" applyAlignment="1" applyProtection="1">
      <alignment horizontal="center" vertical="center" wrapText="1"/>
      <protection/>
    </xf>
    <xf numFmtId="0" fontId="73" fillId="0" borderId="10" xfId="57" applyFont="1" applyBorder="1" applyAlignment="1">
      <alignment horizontal="center" vertical="center" wrapText="1"/>
      <protection/>
    </xf>
    <xf numFmtId="0" fontId="70" fillId="0" borderId="10" xfId="57" applyNumberFormat="1" applyFont="1" applyFill="1" applyBorder="1" applyAlignment="1" applyProtection="1">
      <alignment horizontal="center" vertical="center" wrapText="1"/>
      <protection/>
    </xf>
    <xf numFmtId="0" fontId="72" fillId="0" borderId="0" xfId="57" applyFont="1" applyAlignment="1">
      <alignment horizontal="center"/>
      <protection/>
    </xf>
    <xf numFmtId="0" fontId="66" fillId="0" borderId="12" xfId="57" applyFont="1" applyBorder="1" applyAlignment="1">
      <alignment horizontal="center" vertical="center" wrapText="1"/>
      <protection/>
    </xf>
    <xf numFmtId="0" fontId="70" fillId="0" borderId="10" xfId="57" applyFont="1" applyBorder="1" applyAlignment="1">
      <alignment horizontal="center" vertical="center"/>
      <protection/>
    </xf>
    <xf numFmtId="0" fontId="70" fillId="5" borderId="10" xfId="57" applyFont="1" applyFill="1" applyBorder="1" applyAlignment="1">
      <alignment horizontal="center" vertical="center"/>
      <protection/>
    </xf>
    <xf numFmtId="0" fontId="70" fillId="0" borderId="12" xfId="57" applyFont="1" applyBorder="1" applyAlignment="1">
      <alignment horizontal="center" vertical="center" wrapText="1"/>
      <protection/>
    </xf>
    <xf numFmtId="0" fontId="70" fillId="0" borderId="10" xfId="57" applyFont="1" applyBorder="1" applyAlignment="1">
      <alignment horizontal="center" wrapText="1"/>
      <protection/>
    </xf>
    <xf numFmtId="0" fontId="77" fillId="0" borderId="10" xfId="57" applyNumberFormat="1" applyFont="1" applyFill="1" applyBorder="1" applyAlignment="1" applyProtection="1">
      <alignment horizontal="center" vertical="center" wrapText="1"/>
      <protection/>
    </xf>
    <xf numFmtId="0" fontId="77" fillId="0" borderId="10" xfId="57" applyNumberFormat="1" applyFont="1" applyFill="1" applyBorder="1" applyAlignment="1" applyProtection="1">
      <alignment horizontal="center" vertical="center"/>
      <protection/>
    </xf>
    <xf numFmtId="3" fontId="50" fillId="0" borderId="0" xfId="56" applyNumberFormat="1" applyFont="1" applyFill="1" applyBorder="1" applyAlignment="1" applyProtection="1">
      <alignment horizontal="center" vertical="center" wrapText="1"/>
      <protection/>
    </xf>
    <xf numFmtId="0" fontId="69" fillId="0" borderId="0" xfId="57" applyFont="1" applyBorder="1" applyAlignment="1">
      <alignment horizontal="left" wrapText="1"/>
      <protection/>
    </xf>
    <xf numFmtId="0" fontId="67" fillId="0" borderId="0" xfId="57" applyFont="1" applyBorder="1" applyAlignment="1">
      <alignment wrapText="1"/>
      <protection/>
    </xf>
    <xf numFmtId="0" fontId="50" fillId="0" borderId="0" xfId="57" applyFont="1" applyAlignment="1">
      <alignment horizontal="left"/>
      <protection/>
    </xf>
    <xf numFmtId="0" fontId="67" fillId="0" borderId="0" xfId="57" applyFont="1" applyBorder="1" applyAlignment="1">
      <alignment vertical="center" wrapText="1"/>
      <protection/>
    </xf>
    <xf numFmtId="0" fontId="69" fillId="0" borderId="0" xfId="57" applyFont="1" applyBorder="1" applyAlignment="1">
      <alignment vertical="top" wrapText="1"/>
      <protection/>
    </xf>
    <xf numFmtId="0" fontId="78" fillId="0" borderId="0" xfId="59" applyFont="1" applyBorder="1" applyAlignment="1">
      <alignment horizontal="center" vertical="center"/>
      <protection/>
    </xf>
    <xf numFmtId="3" fontId="49" fillId="0" borderId="0" xfId="56" applyNumberFormat="1" applyFont="1" applyFill="1">
      <alignment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43" fillId="0" borderId="0" xfId="57" applyFont="1" applyAlignment="1">
      <alignment horizontal="left"/>
      <protection/>
    </xf>
    <xf numFmtId="0" fontId="81" fillId="0" borderId="0" xfId="57" applyFont="1" applyAlignment="1">
      <alignment horizontal="right" vertical="center" wrapText="1"/>
      <protection/>
    </xf>
    <xf numFmtId="0" fontId="82" fillId="0" borderId="0" xfId="57" applyFont="1" applyAlignment="1">
      <alignment vertical="center" wrapText="1"/>
      <protection/>
    </xf>
    <xf numFmtId="0" fontId="82" fillId="0" borderId="0" xfId="57" applyFont="1" applyAlignment="1">
      <alignment horizontal="left" vertical="center" wrapText="1"/>
      <protection/>
    </xf>
    <xf numFmtId="0" fontId="83" fillId="0" borderId="10" xfId="57" applyFont="1" applyBorder="1" applyAlignment="1">
      <alignment vertical="center" wrapText="1"/>
      <protection/>
    </xf>
    <xf numFmtId="0" fontId="44" fillId="0" borderId="10" xfId="57" applyFont="1" applyBorder="1" applyAlignment="1">
      <alignment horizontal="center" vertical="center" wrapText="1"/>
      <protection/>
    </xf>
    <xf numFmtId="0" fontId="70" fillId="0" borderId="10" xfId="57" applyFont="1" applyBorder="1" applyAlignment="1">
      <alignment horizontal="left" vertical="center" wrapText="1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53" fillId="0" borderId="0" xfId="57" applyFont="1" applyAlignment="1">
      <alignment horizontal="center" vertical="center" wrapText="1"/>
      <protection/>
    </xf>
    <xf numFmtId="0" fontId="43" fillId="0" borderId="0" xfId="57" applyFont="1" applyAlignment="1">
      <alignment horizontal="center" vertical="center" wrapText="1"/>
      <protection/>
    </xf>
    <xf numFmtId="0" fontId="44" fillId="0" borderId="0" xfId="57" applyFont="1" applyAlignment="1">
      <alignment horizontal="center" vertical="center" wrapText="1"/>
      <protection/>
    </xf>
    <xf numFmtId="0" fontId="46" fillId="0" borderId="0" xfId="57" applyFont="1" applyAlignment="1">
      <alignment horizontal="center" wrapText="1"/>
      <protection/>
    </xf>
    <xf numFmtId="0" fontId="46" fillId="0" borderId="0" xfId="57" applyFont="1" applyAlignment="1">
      <alignment horizontal="center"/>
      <protection/>
    </xf>
    <xf numFmtId="0" fontId="70" fillId="0" borderId="10" xfId="57" applyFont="1" applyBorder="1" applyAlignment="1">
      <alignment vertical="center" wrapText="1"/>
      <protection/>
    </xf>
    <xf numFmtId="0" fontId="43" fillId="0" borderId="0" xfId="57" applyFont="1" applyAlignment="1">
      <alignment horizontal="left" wrapText="1"/>
      <protection/>
    </xf>
    <xf numFmtId="0" fontId="70" fillId="0" borderId="14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vertical="center" wrapText="1"/>
      <protection/>
    </xf>
    <xf numFmtId="0" fontId="70" fillId="5" borderId="10" xfId="57" applyFont="1" applyFill="1" applyBorder="1" applyAlignment="1">
      <alignment horizontal="center" vertical="center" wrapText="1"/>
      <protection/>
    </xf>
    <xf numFmtId="0" fontId="70" fillId="5" borderId="0" xfId="57" applyFont="1" applyFill="1" applyAlignment="1">
      <alignment horizontal="center" vertical="center" wrapText="1"/>
      <protection/>
    </xf>
    <xf numFmtId="0" fontId="46" fillId="5" borderId="0" xfId="57" applyFont="1" applyFill="1" applyAlignment="1">
      <alignment wrapText="1"/>
      <protection/>
    </xf>
    <xf numFmtId="0" fontId="46" fillId="5" borderId="0" xfId="57" applyFont="1" applyFill="1">
      <alignment/>
      <protection/>
    </xf>
    <xf numFmtId="0" fontId="42" fillId="0" borderId="0" xfId="57" applyFont="1">
      <alignment/>
      <protection/>
    </xf>
    <xf numFmtId="0" fontId="42" fillId="0" borderId="0" xfId="57" applyFont="1" applyAlignment="1">
      <alignment horizontal="left"/>
      <protection/>
    </xf>
    <xf numFmtId="0" fontId="70" fillId="0" borderId="0" xfId="57" applyFont="1">
      <alignment/>
      <protection/>
    </xf>
    <xf numFmtId="0" fontId="39" fillId="0" borderId="0" xfId="57" applyFont="1">
      <alignment/>
      <protection/>
    </xf>
    <xf numFmtId="0" fontId="72" fillId="0" borderId="0" xfId="43" applyFont="1" applyAlignment="1">
      <alignment vertical="top"/>
      <protection/>
    </xf>
    <xf numFmtId="0" fontId="72" fillId="0" borderId="0" xfId="43" applyFont="1">
      <alignment/>
      <protection/>
    </xf>
    <xf numFmtId="0" fontId="72" fillId="0" borderId="0" xfId="57" applyFont="1">
      <alignment/>
      <protection/>
    </xf>
    <xf numFmtId="0" fontId="70" fillId="0" borderId="0" xfId="43" applyFont="1" applyAlignment="1">
      <alignment vertical="center" wrapText="1"/>
      <protection/>
    </xf>
    <xf numFmtId="0" fontId="72" fillId="0" borderId="11" xfId="57" applyFont="1" applyBorder="1">
      <alignment/>
      <protection/>
    </xf>
    <xf numFmtId="0" fontId="72" fillId="0" borderId="0" xfId="43" applyFont="1" applyAlignment="1">
      <alignment horizontal="center" vertical="top"/>
      <protection/>
    </xf>
    <xf numFmtId="0" fontId="71" fillId="0" borderId="0" xfId="43" applyFont="1" applyAlignment="1">
      <alignment vertical="top"/>
      <protection/>
    </xf>
    <xf numFmtId="0" fontId="72" fillId="0" borderId="11" xfId="57" applyFont="1" applyBorder="1" applyAlignment="1">
      <alignment horizontal="center"/>
      <protection/>
    </xf>
    <xf numFmtId="0" fontId="72" fillId="0" borderId="0" xfId="43" applyFont="1" applyAlignment="1">
      <alignment vertical="top" wrapText="1"/>
      <protection/>
    </xf>
    <xf numFmtId="0" fontId="70" fillId="0" borderId="0" xfId="43" applyFont="1" applyAlignment="1">
      <alignment vertical="top" wrapText="1"/>
      <protection/>
    </xf>
    <xf numFmtId="0" fontId="70" fillId="0" borderId="0" xfId="57" applyFont="1" applyAlignment="1">
      <alignment wrapText="1"/>
      <protection/>
    </xf>
    <xf numFmtId="0" fontId="72" fillId="0" borderId="0" xfId="43" applyFont="1" applyAlignment="1">
      <alignment horizontal="left"/>
      <protection/>
    </xf>
    <xf numFmtId="0" fontId="33" fillId="0" borderId="0" xfId="57" applyFont="1" applyBorder="1" applyAlignment="1">
      <alignment horizontal="left"/>
      <protection/>
    </xf>
    <xf numFmtId="0" fontId="78" fillId="0" borderId="0" xfId="57" applyFont="1" applyBorder="1" applyAlignment="1">
      <alignment horizontal="left"/>
      <protection/>
    </xf>
    <xf numFmtId="0" fontId="78" fillId="0" borderId="0" xfId="59" applyFont="1" applyBorder="1" applyAlignment="1">
      <alignment horizontal="left" vertical="center"/>
      <protection/>
    </xf>
    <xf numFmtId="0" fontId="79" fillId="0" borderId="0" xfId="57" applyFont="1" applyBorder="1">
      <alignment/>
      <protection/>
    </xf>
    <xf numFmtId="0" fontId="41" fillId="0" borderId="0" xfId="0" applyFont="1" applyAlignment="1">
      <alignment horizontal="left" vertical="center"/>
    </xf>
    <xf numFmtId="0" fontId="84" fillId="0" borderId="0" xfId="43" applyFont="1" applyAlignment="1">
      <alignment vertical="top"/>
      <protection/>
    </xf>
    <xf numFmtId="0" fontId="72" fillId="0" borderId="0" xfId="57" applyFont="1" applyAlignment="1">
      <alignment horizontal="center" vertical="top"/>
      <protection/>
    </xf>
    <xf numFmtId="3" fontId="85" fillId="0" borderId="0" xfId="57" applyNumberFormat="1" applyFont="1" applyBorder="1" applyAlignment="1">
      <alignment horizontal="left"/>
      <protection/>
    </xf>
    <xf numFmtId="0" fontId="72" fillId="0" borderId="0" xfId="57" applyFont="1" applyBorder="1" applyAlignment="1">
      <alignment horizontal="center"/>
      <protection/>
    </xf>
    <xf numFmtId="0" fontId="72" fillId="0" borderId="0" xfId="57" applyFont="1" applyBorder="1" applyAlignment="1">
      <alignment horizontal="left"/>
      <protection/>
    </xf>
    <xf numFmtId="0" fontId="72" fillId="0" borderId="0" xfId="57" applyFont="1" applyBorder="1" applyAlignment="1">
      <alignment horizontal="left" vertical="center"/>
      <protection/>
    </xf>
    <xf numFmtId="0" fontId="70" fillId="5" borderId="0" xfId="57" applyFont="1" applyFill="1" applyBorder="1" applyAlignment="1">
      <alignment horizontal="center" vertical="center" wrapText="1"/>
      <protection/>
    </xf>
    <xf numFmtId="3" fontId="86" fillId="0" borderId="10" xfId="56" applyNumberFormat="1" applyFont="1" applyFill="1" applyBorder="1" applyAlignment="1" applyProtection="1">
      <alignment horizontal="center" vertical="center" wrapText="1"/>
      <protection/>
    </xf>
    <xf numFmtId="3" fontId="87" fillId="0" borderId="10" xfId="57" applyNumberFormat="1" applyFont="1" applyBorder="1" applyAlignment="1">
      <alignment horizontal="center" vertical="center" wrapText="1"/>
      <protection/>
    </xf>
    <xf numFmtId="3" fontId="87" fillId="0" borderId="10" xfId="57" applyNumberFormat="1" applyFont="1" applyFill="1" applyBorder="1" applyAlignment="1">
      <alignment horizontal="center" vertical="center"/>
      <protection/>
    </xf>
    <xf numFmtId="3" fontId="87" fillId="0" borderId="10" xfId="57" applyNumberFormat="1" applyFont="1" applyFill="1" applyBorder="1" applyAlignment="1">
      <alignment horizontal="center" vertical="center" wrapText="1"/>
      <protection/>
    </xf>
    <xf numFmtId="3" fontId="87" fillId="0" borderId="10" xfId="57" applyNumberFormat="1" applyFont="1" applyBorder="1" applyAlignment="1">
      <alignment horizontal="center" vertical="center"/>
      <protection/>
    </xf>
    <xf numFmtId="3" fontId="78" fillId="0" borderId="10" xfId="57" applyNumberFormat="1" applyFont="1" applyFill="1" applyBorder="1" applyAlignment="1">
      <alignment horizontal="center" vertical="center" wrapText="1"/>
      <protection/>
    </xf>
    <xf numFmtId="3" fontId="78" fillId="0" borderId="10" xfId="57" applyNumberFormat="1" applyFont="1" applyBorder="1" applyAlignment="1">
      <alignment horizontal="center" vertical="center"/>
      <protection/>
    </xf>
    <xf numFmtId="3" fontId="78" fillId="0" borderId="10" xfId="57" applyNumberFormat="1" applyFont="1" applyBorder="1" applyAlignment="1">
      <alignment horizontal="center" vertical="center" wrapText="1"/>
      <protection/>
    </xf>
    <xf numFmtId="3" fontId="78" fillId="5" borderId="10" xfId="57" applyNumberFormat="1" applyFont="1" applyFill="1" applyBorder="1" applyAlignment="1">
      <alignment horizontal="center" vertical="center"/>
      <protection/>
    </xf>
    <xf numFmtId="0" fontId="76" fillId="0" borderId="10" xfId="57" applyFont="1" applyBorder="1" applyAlignment="1">
      <alignment horizontal="center" vertical="center" wrapText="1"/>
      <protection/>
    </xf>
    <xf numFmtId="0" fontId="77" fillId="0" borderId="10" xfId="57" applyFont="1" applyBorder="1" applyAlignment="1">
      <alignment horizontal="center" vertical="center" wrapText="1"/>
      <protection/>
    </xf>
    <xf numFmtId="0" fontId="76" fillId="5" borderId="10" xfId="57" applyFont="1" applyFill="1" applyBorder="1" applyAlignment="1">
      <alignment horizontal="center" vertical="center" wrapText="1"/>
      <protection/>
    </xf>
    <xf numFmtId="3" fontId="60" fillId="0" borderId="10" xfId="56" applyNumberFormat="1" applyFont="1" applyFill="1" applyBorder="1" applyAlignment="1" applyProtection="1">
      <alignment horizontal="center" vertical="center" wrapText="1"/>
      <protection/>
    </xf>
    <xf numFmtId="0" fontId="76" fillId="0" borderId="10" xfId="57" applyNumberFormat="1" applyFont="1" applyFill="1" applyBorder="1" applyAlignment="1" applyProtection="1">
      <alignment horizontal="center" vertical="center" wrapText="1"/>
      <protection/>
    </xf>
    <xf numFmtId="0" fontId="76" fillId="0" borderId="10" xfId="57" applyNumberFormat="1" applyFont="1" applyFill="1" applyBorder="1" applyAlignment="1" applyProtection="1">
      <alignment horizontal="center" vertical="center"/>
      <protection/>
    </xf>
    <xf numFmtId="3" fontId="87" fillId="5" borderId="10" xfId="57" applyNumberFormat="1" applyFont="1" applyFill="1" applyBorder="1" applyAlignment="1">
      <alignment horizontal="center" vertical="center"/>
      <protection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vertical="justify" wrapText="1"/>
    </xf>
    <xf numFmtId="3" fontId="87" fillId="18" borderId="10" xfId="57" applyNumberFormat="1" applyFont="1" applyFill="1" applyBorder="1" applyAlignment="1">
      <alignment horizontal="center" vertical="center" wrapText="1"/>
      <protection/>
    </xf>
    <xf numFmtId="3" fontId="87" fillId="18" borderId="10" xfId="57" applyNumberFormat="1" applyFont="1" applyFill="1" applyBorder="1" applyAlignment="1">
      <alignment horizontal="center" vertical="center"/>
      <protection/>
    </xf>
    <xf numFmtId="3" fontId="78" fillId="18" borderId="10" xfId="57" applyNumberFormat="1" applyFont="1" applyFill="1" applyBorder="1" applyAlignment="1">
      <alignment horizontal="center" vertical="center" wrapText="1"/>
      <protection/>
    </xf>
    <xf numFmtId="0" fontId="39" fillId="0" borderId="0" xfId="57" applyFont="1" applyAlignment="1">
      <alignment horizontal="center" wrapText="1"/>
      <protection/>
    </xf>
    <xf numFmtId="0" fontId="37" fillId="0" borderId="15" xfId="57" applyFont="1" applyBorder="1" applyAlignment="1">
      <alignment horizontal="left"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8" fillId="0" borderId="0" xfId="57" applyFont="1" applyAlignment="1">
      <alignment vertical="center" wrapText="1"/>
      <protection/>
    </xf>
    <xf numFmtId="0" fontId="37" fillId="0" borderId="0" xfId="57" applyFont="1" applyAlignment="1">
      <alignment horizontal="left" vertical="center" wrapText="1"/>
      <protection/>
    </xf>
    <xf numFmtId="0" fontId="38" fillId="0" borderId="15" xfId="57" applyFont="1" applyBorder="1" applyAlignment="1">
      <alignment horizontal="left" vertical="center" wrapText="1"/>
      <protection/>
    </xf>
    <xf numFmtId="0" fontId="37" fillId="0" borderId="15" xfId="57" applyFont="1" applyBorder="1" applyAlignment="1">
      <alignment horizontal="left"/>
      <protection/>
    </xf>
    <xf numFmtId="0" fontId="75" fillId="0" borderId="0" xfId="57" applyFont="1" applyBorder="1" applyAlignment="1">
      <alignment horizontal="right" vertical="center" wrapText="1"/>
      <protection/>
    </xf>
    <xf numFmtId="3" fontId="72" fillId="0" borderId="0" xfId="57" applyNumberFormat="1" applyFont="1" applyAlignment="1">
      <alignment horizontal="left"/>
      <protection/>
    </xf>
    <xf numFmtId="0" fontId="70" fillId="0" borderId="0" xfId="57" applyNumberFormat="1" applyFont="1" applyFill="1" applyBorder="1" applyAlignment="1" applyProtection="1">
      <alignment horizontal="center" vertical="center" wrapText="1"/>
      <protection/>
    </xf>
    <xf numFmtId="0" fontId="70" fillId="0" borderId="0" xfId="57" applyFont="1" applyBorder="1" applyAlignment="1">
      <alignment horizontal="center" wrapText="1"/>
      <protection/>
    </xf>
    <xf numFmtId="3" fontId="87" fillId="0" borderId="0" xfId="57" applyNumberFormat="1" applyFont="1" applyBorder="1" applyAlignment="1">
      <alignment horizontal="center" vertical="center" wrapText="1"/>
      <protection/>
    </xf>
    <xf numFmtId="0" fontId="36" fillId="0" borderId="0" xfId="57" applyFont="1" applyAlignment="1">
      <alignment horizontal="left" wrapText="1"/>
      <protection/>
    </xf>
    <xf numFmtId="0" fontId="36" fillId="0" borderId="16" xfId="57" applyFont="1" applyBorder="1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8" fillId="0" borderId="16" xfId="57" applyFont="1" applyBorder="1" applyAlignment="1">
      <alignment vertical="center" wrapText="1"/>
      <protection/>
    </xf>
    <xf numFmtId="0" fontId="38" fillId="0" borderId="0" xfId="57" applyFont="1" applyAlignment="1">
      <alignment vertical="center" wrapText="1"/>
      <protection/>
    </xf>
    <xf numFmtId="0" fontId="37" fillId="0" borderId="17" xfId="57" applyFont="1" applyBorder="1" applyAlignment="1">
      <alignment horizontal="left" vertical="center" wrapText="1"/>
      <protection/>
    </xf>
    <xf numFmtId="0" fontId="37" fillId="0" borderId="15" xfId="57" applyFont="1" applyBorder="1" applyAlignment="1">
      <alignment horizontal="left" vertical="center" wrapText="1"/>
      <protection/>
    </xf>
    <xf numFmtId="0" fontId="37" fillId="0" borderId="18" xfId="57" applyFont="1" applyBorder="1" applyAlignment="1">
      <alignment horizontal="left" vertical="center" wrapText="1"/>
      <protection/>
    </xf>
    <xf numFmtId="0" fontId="37" fillId="0" borderId="16" xfId="57" applyFont="1" applyBorder="1" applyAlignment="1">
      <alignment horizontal="left" vertical="center" wrapText="1"/>
      <protection/>
    </xf>
    <xf numFmtId="0" fontId="37" fillId="0" borderId="0" xfId="57" applyFont="1" applyAlignment="1">
      <alignment horizontal="left" vertical="center" wrapText="1"/>
      <protection/>
    </xf>
    <xf numFmtId="0" fontId="37" fillId="0" borderId="19" xfId="57" applyFont="1" applyBorder="1" applyAlignment="1">
      <alignment horizontal="left" vertical="center" wrapText="1"/>
      <protection/>
    </xf>
    <xf numFmtId="0" fontId="37" fillId="0" borderId="11" xfId="57" applyFont="1" applyBorder="1" applyAlignment="1">
      <alignment horizontal="left" vertical="center" wrapText="1"/>
      <protection/>
    </xf>
    <xf numFmtId="0" fontId="37" fillId="0" borderId="20" xfId="57" applyFont="1" applyBorder="1" applyAlignment="1">
      <alignment horizontal="left" vertical="center" wrapText="1"/>
      <protection/>
    </xf>
    <xf numFmtId="0" fontId="37" fillId="0" borderId="21" xfId="57" applyFont="1" applyBorder="1" applyAlignment="1">
      <alignment horizontal="left" vertical="center" wrapText="1"/>
      <protection/>
    </xf>
    <xf numFmtId="0" fontId="37" fillId="0" borderId="17" xfId="57" applyFont="1" applyBorder="1" applyAlignment="1">
      <alignment vertical="center" wrapText="1"/>
      <protection/>
    </xf>
    <xf numFmtId="0" fontId="37" fillId="0" borderId="15" xfId="57" applyFont="1" applyBorder="1" applyAlignment="1">
      <alignment vertical="center" wrapText="1"/>
      <protection/>
    </xf>
    <xf numFmtId="0" fontId="37" fillId="0" borderId="18" xfId="57" applyFont="1" applyBorder="1" applyAlignment="1">
      <alignment vertical="center" wrapText="1"/>
      <protection/>
    </xf>
    <xf numFmtId="0" fontId="37" fillId="0" borderId="21" xfId="57" applyFont="1" applyBorder="1" applyAlignment="1">
      <alignment vertical="center" wrapText="1"/>
      <protection/>
    </xf>
    <xf numFmtId="0" fontId="37" fillId="0" borderId="11" xfId="57" applyFont="1" applyBorder="1" applyAlignment="1">
      <alignment vertical="center" wrapText="1"/>
      <protection/>
    </xf>
    <xf numFmtId="0" fontId="37" fillId="0" borderId="20" xfId="57" applyFont="1" applyBorder="1" applyAlignment="1">
      <alignment vertical="center" wrapText="1"/>
      <protection/>
    </xf>
    <xf numFmtId="0" fontId="37" fillId="18" borderId="16" xfId="0" applyFont="1" applyFill="1" applyBorder="1" applyAlignment="1">
      <alignment horizontal="left" vertical="top" wrapText="1"/>
    </xf>
    <xf numFmtId="0" fontId="37" fillId="18" borderId="0" xfId="0" applyFont="1" applyFill="1" applyAlignment="1">
      <alignment horizontal="left" vertical="top" wrapText="1"/>
    </xf>
    <xf numFmtId="0" fontId="36" fillId="0" borderId="17" xfId="57" applyFont="1" applyBorder="1" applyAlignment="1">
      <alignment horizontal="left" vertical="center" wrapText="1"/>
      <protection/>
    </xf>
    <xf numFmtId="0" fontId="36" fillId="0" borderId="15" xfId="57" applyFont="1" applyBorder="1" applyAlignment="1">
      <alignment horizontal="left" vertical="center" wrapText="1"/>
      <protection/>
    </xf>
    <xf numFmtId="0" fontId="36" fillId="0" borderId="18" xfId="57" applyFont="1" applyBorder="1" applyAlignment="1">
      <alignment horizontal="left" vertical="center" wrapText="1"/>
      <protection/>
    </xf>
    <xf numFmtId="0" fontId="38" fillId="0" borderId="0" xfId="57" applyFont="1" applyAlignment="1">
      <alignment horizontal="left" vertical="center" wrapText="1"/>
      <protection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37" fillId="0" borderId="0" xfId="56" applyFont="1" applyBorder="1" applyAlignment="1">
      <alignment horizontal="left" vertical="center" wrapText="1"/>
      <protection/>
    </xf>
    <xf numFmtId="0" fontId="39" fillId="0" borderId="0" xfId="56" applyFont="1" applyAlignment="1">
      <alignment horizontal="left" vertical="center" wrapText="1"/>
      <protection/>
    </xf>
    <xf numFmtId="0" fontId="42" fillId="0" borderId="0" xfId="56" applyFont="1" applyBorder="1" applyAlignment="1">
      <alignment horizontal="left" vertical="center" wrapText="1"/>
      <protection/>
    </xf>
    <xf numFmtId="0" fontId="42" fillId="0" borderId="0" xfId="56" applyFont="1" applyBorder="1" applyAlignment="1">
      <alignment horizontal="left" wrapText="1"/>
      <protection/>
    </xf>
    <xf numFmtId="0" fontId="42" fillId="0" borderId="0" xfId="57" applyFont="1" applyAlignment="1">
      <alignment horizontal="left" vertical="center" wrapText="1"/>
      <protection/>
    </xf>
    <xf numFmtId="0" fontId="58" fillId="0" borderId="0" xfId="56" applyNumberFormat="1" applyFont="1" applyFill="1" applyAlignment="1">
      <alignment horizontal="right" vertical="center"/>
      <protection/>
    </xf>
    <xf numFmtId="0" fontId="49" fillId="0" borderId="10" xfId="56" applyFont="1" applyBorder="1" applyAlignment="1">
      <alignment horizontal="left" vertical="center" wrapText="1"/>
      <protection/>
    </xf>
    <xf numFmtId="0" fontId="50" fillId="0" borderId="10" xfId="56" applyFont="1" applyFill="1" applyBorder="1" applyAlignment="1">
      <alignment horizontal="left" vertical="center" wrapText="1"/>
      <protection/>
    </xf>
    <xf numFmtId="0" fontId="49" fillId="0" borderId="0" xfId="56" applyFont="1" applyBorder="1" applyAlignment="1">
      <alignment horizontal="left" vertical="center" wrapText="1"/>
      <protection/>
    </xf>
    <xf numFmtId="0" fontId="49" fillId="0" borderId="12" xfId="56" applyFont="1" applyBorder="1" applyAlignment="1">
      <alignment horizontal="left" vertical="center" wrapText="1"/>
      <protection/>
    </xf>
    <xf numFmtId="0" fontId="49" fillId="0" borderId="22" xfId="56" applyFont="1" applyBorder="1" applyAlignment="1">
      <alignment horizontal="left" vertical="center" wrapText="1"/>
      <protection/>
    </xf>
    <xf numFmtId="0" fontId="49" fillId="0" borderId="14" xfId="56" applyFont="1" applyBorder="1" applyAlignment="1">
      <alignment horizontal="left" vertical="center" wrapText="1"/>
      <protection/>
    </xf>
    <xf numFmtId="0" fontId="55" fillId="0" borderId="0" xfId="56" applyNumberFormat="1" applyFont="1" applyFill="1" applyAlignment="1">
      <alignment horizontal="left" vertical="center"/>
      <protection/>
    </xf>
    <xf numFmtId="0" fontId="49" fillId="0" borderId="12" xfId="57" applyFont="1" applyBorder="1" applyAlignment="1">
      <alignment horizontal="left" vertical="center" wrapText="1"/>
      <protection/>
    </xf>
    <xf numFmtId="0" fontId="49" fillId="0" borderId="22" xfId="57" applyFont="1" applyBorder="1" applyAlignment="1">
      <alignment horizontal="left" vertical="center" wrapText="1"/>
      <protection/>
    </xf>
    <xf numFmtId="0" fontId="49" fillId="0" borderId="14" xfId="57" applyFont="1" applyBorder="1" applyAlignment="1">
      <alignment horizontal="left" vertical="center" wrapText="1"/>
      <protection/>
    </xf>
    <xf numFmtId="0" fontId="54" fillId="0" borderId="11" xfId="56" applyNumberFormat="1" applyFont="1" applyFill="1" applyBorder="1" applyAlignment="1" applyProtection="1">
      <alignment horizontal="left" vertical="center" wrapText="1"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1" fillId="0" borderId="12" xfId="56" applyFont="1" applyFill="1" applyBorder="1" applyAlignment="1">
      <alignment horizontal="center" vertical="center" wrapText="1"/>
      <protection/>
    </xf>
    <xf numFmtId="0" fontId="51" fillId="0" borderId="22" xfId="56" applyFont="1" applyFill="1" applyBorder="1" applyAlignment="1">
      <alignment horizontal="center" vertical="center" wrapText="1"/>
      <protection/>
    </xf>
    <xf numFmtId="0" fontId="51" fillId="0" borderId="14" xfId="56" applyFont="1" applyFill="1" applyBorder="1" applyAlignment="1">
      <alignment horizontal="center" vertical="center" wrapText="1"/>
      <protection/>
    </xf>
    <xf numFmtId="0" fontId="66" fillId="0" borderId="0" xfId="57" applyNumberFormat="1" applyFont="1" applyFill="1" applyBorder="1" applyAlignment="1" applyProtection="1">
      <alignment horizontal="right" vertical="center" wrapText="1"/>
      <protection/>
    </xf>
    <xf numFmtId="0" fontId="66" fillId="0" borderId="11" xfId="57" applyNumberFormat="1" applyFont="1" applyFill="1" applyBorder="1" applyAlignment="1" applyProtection="1">
      <alignment horizontal="left" vertical="center" wrapText="1"/>
      <protection/>
    </xf>
    <xf numFmtId="0" fontId="78" fillId="0" borderId="0" xfId="59" applyFont="1" applyBorder="1" applyAlignment="1">
      <alignment horizontal="center" vertical="center"/>
      <protection/>
    </xf>
    <xf numFmtId="0" fontId="78" fillId="0" borderId="0" xfId="59" applyFont="1" applyBorder="1" applyAlignment="1">
      <alignment horizontal="center"/>
      <protection/>
    </xf>
    <xf numFmtId="0" fontId="78" fillId="0" borderId="0" xfId="59" applyFont="1" applyBorder="1" applyAlignment="1">
      <alignment horizontal="center" vertical="top"/>
      <protection/>
    </xf>
    <xf numFmtId="0" fontId="75" fillId="0" borderId="11" xfId="57" applyFont="1" applyBorder="1" applyAlignment="1">
      <alignment horizontal="left" vertical="center" wrapText="1"/>
      <protection/>
    </xf>
    <xf numFmtId="0" fontId="75" fillId="0" borderId="0" xfId="57" applyFont="1" applyBorder="1" applyAlignment="1">
      <alignment horizontal="right" vertical="center" wrapText="1"/>
      <protection/>
    </xf>
    <xf numFmtId="0" fontId="67" fillId="0" borderId="0" xfId="57" applyFont="1" applyBorder="1" applyAlignment="1">
      <alignment horizontal="left" wrapText="1"/>
      <protection/>
    </xf>
    <xf numFmtId="0" fontId="67" fillId="0" borderId="0" xfId="57" applyFont="1" applyBorder="1" applyAlignment="1">
      <alignment horizontal="left" vertical="center" wrapText="1"/>
      <protection/>
    </xf>
    <xf numFmtId="0" fontId="69" fillId="0" borderId="0" xfId="57" applyFont="1" applyBorder="1" applyAlignment="1">
      <alignment horizontal="left" wrapText="1"/>
      <protection/>
    </xf>
    <xf numFmtId="0" fontId="81" fillId="0" borderId="0" xfId="57" applyFont="1" applyAlignment="1">
      <alignment horizontal="center" vertical="center" wrapText="1"/>
      <protection/>
    </xf>
    <xf numFmtId="0" fontId="82" fillId="0" borderId="11" xfId="57" applyFont="1" applyBorder="1" applyAlignment="1">
      <alignment horizontal="left" vertical="top" wrapText="1"/>
      <protection/>
    </xf>
    <xf numFmtId="0" fontId="72" fillId="0" borderId="0" xfId="43" applyFont="1" applyAlignment="1">
      <alignment horizontal="left" vertical="top" wrapText="1"/>
      <protection/>
    </xf>
    <xf numFmtId="0" fontId="72" fillId="0" borderId="0" xfId="57" applyFont="1" applyAlignment="1">
      <alignment horizontal="left" vertical="top" wrapText="1"/>
      <protection/>
    </xf>
    <xf numFmtId="0" fontId="72" fillId="0" borderId="15" xfId="57" applyFont="1" applyBorder="1" applyAlignment="1">
      <alignment horizontal="left" vertical="center" wrapText="1"/>
      <protection/>
    </xf>
  </cellXfs>
  <cellStyles count="5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_Аркуш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2 2 2" xfId="57"/>
    <cellStyle name="Обычный 3" xfId="58"/>
    <cellStyle name="Обычный_Касація - звіт (розділи І, ІІ, ІІІ)" xfId="59"/>
    <cellStyle name="Обычный_Розділ 1" xfId="60"/>
    <cellStyle name="Обычный_форма 22-а зміни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Финансовый [0] 2" xfId="69"/>
    <cellStyle name="Финансовый [0]_Розділ 1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5.75"/>
  <cols>
    <col min="1" max="1" width="6.625" style="6" customWidth="1"/>
    <col min="2" max="4" width="9.00390625" style="6" customWidth="1"/>
    <col min="5" max="5" width="10.375" style="6" customWidth="1"/>
    <col min="6" max="6" width="9.75390625" style="6" customWidth="1"/>
    <col min="7" max="7" width="9.00390625" style="6" customWidth="1"/>
    <col min="8" max="8" width="4.625" style="6" customWidth="1"/>
    <col min="9" max="9" width="9.00390625" style="6" customWidth="1"/>
    <col min="10" max="10" width="19.375" style="6" customWidth="1"/>
    <col min="11" max="11" width="21.25390625" style="6" customWidth="1"/>
    <col min="12" max="16384" width="9.00390625" style="6" customWidth="1"/>
  </cols>
  <sheetData>
    <row r="1" spans="1:11" s="20" customFormat="1" ht="39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20" customFormat="1" ht="43.5" customHeight="1">
      <c r="A2" s="185"/>
      <c r="B2" s="198" t="s">
        <v>118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2:11" ht="48.75" customHeight="1">
      <c r="B3" s="224" t="s">
        <v>190</v>
      </c>
      <c r="C3" s="224"/>
      <c r="D3" s="224"/>
      <c r="E3" s="224"/>
      <c r="F3" s="224"/>
      <c r="G3" s="224"/>
      <c r="H3" s="224"/>
      <c r="I3" s="224"/>
      <c r="J3" s="224"/>
      <c r="K3" s="224"/>
    </row>
    <row r="4" spans="2:11" ht="21" customHeight="1">
      <c r="B4" s="225" t="s">
        <v>167</v>
      </c>
      <c r="C4" s="225"/>
      <c r="D4" s="225"/>
      <c r="E4" s="113"/>
      <c r="F4" s="114"/>
      <c r="G4" s="225"/>
      <c r="H4" s="225"/>
      <c r="I4" s="225"/>
      <c r="J4" s="113"/>
      <c r="K4" s="114"/>
    </row>
    <row r="5" ht="13.5" customHeight="1"/>
    <row r="6" spans="2:14" ht="16.5" customHeight="1">
      <c r="B6" s="203" t="s">
        <v>191</v>
      </c>
      <c r="C6" s="204"/>
      <c r="D6" s="204"/>
      <c r="E6" s="205"/>
      <c r="F6" s="212" t="s">
        <v>192</v>
      </c>
      <c r="G6" s="213"/>
      <c r="H6" s="214"/>
      <c r="I6" s="199" t="s">
        <v>96</v>
      </c>
      <c r="J6" s="200"/>
      <c r="K6" s="188"/>
      <c r="N6" s="7"/>
    </row>
    <row r="7" spans="2:11" ht="12.75" customHeight="1">
      <c r="B7" s="211"/>
      <c r="C7" s="209"/>
      <c r="D7" s="209"/>
      <c r="E7" s="210"/>
      <c r="F7" s="215"/>
      <c r="G7" s="216"/>
      <c r="H7" s="217"/>
      <c r="I7" s="201" t="s">
        <v>95</v>
      </c>
      <c r="J7" s="202"/>
      <c r="K7" s="187"/>
    </row>
    <row r="8" spans="2:11" ht="24" customHeight="1">
      <c r="B8" s="203" t="s">
        <v>126</v>
      </c>
      <c r="C8" s="204"/>
      <c r="D8" s="204"/>
      <c r="E8" s="205"/>
      <c r="F8" s="203" t="s">
        <v>183</v>
      </c>
      <c r="G8" s="204"/>
      <c r="H8" s="205"/>
      <c r="I8" s="201"/>
      <c r="J8" s="202"/>
      <c r="K8" s="189"/>
    </row>
    <row r="9" spans="2:11" ht="18.75" customHeight="1">
      <c r="B9" s="206"/>
      <c r="C9" s="207"/>
      <c r="D9" s="207"/>
      <c r="E9" s="208"/>
      <c r="F9" s="206"/>
      <c r="G9" s="207"/>
      <c r="H9" s="208"/>
      <c r="I9" s="218" t="s">
        <v>193</v>
      </c>
      <c r="J9" s="219"/>
      <c r="K9" s="219"/>
    </row>
    <row r="10" spans="2:11" ht="12.75" customHeight="1">
      <c r="B10" s="206"/>
      <c r="C10" s="207"/>
      <c r="D10" s="207"/>
      <c r="E10" s="208"/>
      <c r="F10" s="206"/>
      <c r="G10" s="207"/>
      <c r="H10" s="208"/>
      <c r="I10" s="218"/>
      <c r="J10" s="219"/>
      <c r="K10" s="219"/>
    </row>
    <row r="11" spans="2:11" ht="70.5" customHeight="1">
      <c r="B11" s="206"/>
      <c r="C11" s="209"/>
      <c r="D11" s="209"/>
      <c r="E11" s="210"/>
      <c r="F11" s="211"/>
      <c r="G11" s="209"/>
      <c r="H11" s="210"/>
      <c r="I11" s="218"/>
      <c r="J11" s="219"/>
      <c r="K11" s="219"/>
    </row>
    <row r="12" spans="2:11" ht="16.5" customHeight="1">
      <c r="B12" s="191"/>
      <c r="C12" s="192"/>
      <c r="D12" s="192"/>
      <c r="E12" s="192"/>
      <c r="F12" s="192"/>
      <c r="G12" s="192"/>
      <c r="H12" s="186"/>
      <c r="I12" s="19"/>
      <c r="J12" s="19"/>
      <c r="K12" s="190"/>
    </row>
    <row r="13" spans="2:11" ht="21" customHeight="1">
      <c r="B13" s="220"/>
      <c r="C13" s="221"/>
      <c r="D13" s="221"/>
      <c r="E13" s="221"/>
      <c r="F13" s="221"/>
      <c r="G13" s="221"/>
      <c r="H13" s="221"/>
      <c r="I13" s="221"/>
      <c r="J13" s="221"/>
      <c r="K13" s="222"/>
    </row>
    <row r="14" spans="2:11" ht="21.75" customHeight="1">
      <c r="B14" s="206" t="s">
        <v>194</v>
      </c>
      <c r="C14" s="207"/>
      <c r="D14" s="207"/>
      <c r="E14" s="207"/>
      <c r="F14" s="207"/>
      <c r="G14" s="207"/>
      <c r="H14" s="207"/>
      <c r="I14" s="207"/>
      <c r="J14" s="207"/>
      <c r="K14" s="208"/>
    </row>
    <row r="15" spans="2:11" ht="22.5" customHeight="1">
      <c r="B15" s="211" t="s">
        <v>127</v>
      </c>
      <c r="C15" s="209"/>
      <c r="D15" s="209"/>
      <c r="E15" s="209"/>
      <c r="F15" s="209"/>
      <c r="G15" s="209"/>
      <c r="H15" s="209"/>
      <c r="I15" s="209"/>
      <c r="J15" s="209"/>
      <c r="K15" s="210"/>
    </row>
    <row r="16" spans="2:11" ht="30.75" customHeight="1">
      <c r="B16" s="223"/>
      <c r="C16" s="223"/>
      <c r="D16" s="223"/>
      <c r="E16" s="223"/>
      <c r="F16" s="223"/>
      <c r="G16" s="223"/>
      <c r="H16" s="223"/>
      <c r="I16" s="223"/>
      <c r="J16" s="223"/>
      <c r="K16" s="223"/>
    </row>
    <row r="17" spans="2:11" ht="18.7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18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</row>
    <row r="19" spans="2:11" ht="18.75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8.7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8.75"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/>
  <mergeCells count="16">
    <mergeCell ref="B13:K13"/>
    <mergeCell ref="B14:K14"/>
    <mergeCell ref="B15:K15"/>
    <mergeCell ref="B16:K16"/>
    <mergeCell ref="B3:F3"/>
    <mergeCell ref="G3:K3"/>
    <mergeCell ref="B4:D4"/>
    <mergeCell ref="G4:I4"/>
    <mergeCell ref="B2:K2"/>
    <mergeCell ref="I6:J6"/>
    <mergeCell ref="I7:J8"/>
    <mergeCell ref="B8:E11"/>
    <mergeCell ref="F8:H11"/>
    <mergeCell ref="B6:E7"/>
    <mergeCell ref="F6:H7"/>
    <mergeCell ref="I9:K11"/>
  </mergeCells>
  <printOptions/>
  <pageMargins left="0.984251968503937" right="0.708661417322834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2"/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4" customWidth="1"/>
    <col min="2" max="16384" width="0" style="4" hidden="1" customWidth="1"/>
  </cols>
  <sheetData>
    <row r="1" ht="24.75" customHeight="1">
      <c r="A1" s="3" t="s">
        <v>2</v>
      </c>
    </row>
    <row r="2" ht="24.75" customHeight="1"/>
    <row r="3" ht="24.75" customHeight="1"/>
    <row r="4" ht="24.75" customHeight="1">
      <c r="A4" s="4" t="s">
        <v>3</v>
      </c>
    </row>
    <row r="5" ht="24.75" customHeight="1"/>
    <row r="6" ht="24.75" customHeight="1"/>
    <row r="7" ht="24.75" customHeight="1">
      <c r="A7" s="4" t="s">
        <v>5</v>
      </c>
    </row>
    <row r="8" ht="24.75" customHeight="1"/>
    <row r="9" ht="24.75" customHeight="1"/>
    <row r="10" ht="24.75" customHeight="1">
      <c r="A10" s="4" t="s">
        <v>6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3"/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" customWidth="1"/>
    <col min="2" max="254" width="9.125" style="1" hidden="1" customWidth="1"/>
    <col min="255" max="16384" width="0" style="1" hidden="1" customWidth="1"/>
  </cols>
  <sheetData>
    <row r="1" ht="75" customHeight="1">
      <c r="A1" s="5" t="s">
        <v>4</v>
      </c>
    </row>
    <row r="2" ht="15.75">
      <c r="A2" s="2"/>
    </row>
    <row r="3" ht="15.75">
      <c r="A3" s="2"/>
    </row>
    <row r="4" ht="15.75">
      <c r="A4" s="2"/>
    </row>
    <row r="5" ht="15.75">
      <c r="A5" s="2"/>
    </row>
    <row r="6" ht="15.75">
      <c r="A6" s="2"/>
    </row>
    <row r="7" ht="15.75">
      <c r="A7" s="2"/>
    </row>
    <row r="8" ht="15.75">
      <c r="A8" s="2"/>
    </row>
    <row r="9" ht="15.75">
      <c r="A9" s="2"/>
    </row>
    <row r="10" ht="15.75">
      <c r="A10" s="2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ht="15.75">
      <c r="A16" s="2"/>
    </row>
    <row r="17" ht="15.75">
      <c r="A17" s="2"/>
    </row>
    <row r="18" ht="15.75" hidden="1">
      <c r="A18" s="2"/>
    </row>
    <row r="19" ht="15.75" hidden="1">
      <c r="A19" s="2"/>
    </row>
    <row r="20" ht="15.75" hidden="1">
      <c r="A20" s="2"/>
    </row>
    <row r="21" ht="15.75" hidden="1">
      <c r="A21" s="2"/>
    </row>
    <row r="22" ht="15.75" hidden="1">
      <c r="A22" s="2"/>
    </row>
    <row r="23" ht="15.75" hidden="1">
      <c r="A23" s="2"/>
    </row>
    <row r="24" ht="15.75" hidden="1">
      <c r="A24" s="2"/>
    </row>
    <row r="25" ht="15.75" hidden="1">
      <c r="A25" s="2"/>
    </row>
    <row r="26" ht="15.75" hidden="1">
      <c r="A26" s="2"/>
    </row>
    <row r="27" ht="15.75" hidden="1">
      <c r="A27" s="2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70" zoomScaleNormal="70" zoomScalePageLayoutView="0" workbookViewId="0" topLeftCell="A1">
      <selection activeCell="K8" sqref="K8"/>
    </sheetView>
  </sheetViews>
  <sheetFormatPr defaultColWidth="9.00390625" defaultRowHeight="15.75"/>
  <cols>
    <col min="1" max="1" width="46.625" style="8" customWidth="1"/>
    <col min="2" max="9" width="9.00390625" style="8" customWidth="1"/>
    <col min="10" max="10" width="40.00390625" style="8" customWidth="1"/>
    <col min="11" max="11" width="23.625" style="8" customWidth="1"/>
    <col min="12" max="16384" width="9.00390625" style="8" customWidth="1"/>
  </cols>
  <sheetData>
    <row r="1" spans="1:11" ht="18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44" customFormat="1" ht="87" customHeight="1">
      <c r="A2" s="227" t="s">
        <v>100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66" customHeight="1">
      <c r="A3" s="42" t="s">
        <v>40</v>
      </c>
      <c r="B3" s="228" t="s">
        <v>41</v>
      </c>
      <c r="C3" s="228"/>
      <c r="D3" s="228"/>
      <c r="E3" s="228"/>
      <c r="F3" s="228"/>
      <c r="G3" s="228"/>
      <c r="H3" s="228"/>
      <c r="I3" s="228"/>
      <c r="J3" s="228"/>
      <c r="K3" s="42">
        <v>3</v>
      </c>
    </row>
    <row r="4" spans="1:11" ht="66.75" customHeight="1">
      <c r="A4" s="43" t="s">
        <v>128</v>
      </c>
      <c r="B4" s="228" t="s">
        <v>42</v>
      </c>
      <c r="C4" s="228"/>
      <c r="D4" s="228"/>
      <c r="E4" s="228"/>
      <c r="F4" s="228"/>
      <c r="G4" s="228"/>
      <c r="H4" s="228"/>
      <c r="I4" s="228"/>
      <c r="J4" s="228"/>
      <c r="K4" s="42">
        <v>3</v>
      </c>
    </row>
    <row r="5" spans="1:11" ht="75" customHeight="1">
      <c r="A5" s="42" t="s">
        <v>43</v>
      </c>
      <c r="B5" s="228" t="s">
        <v>44</v>
      </c>
      <c r="C5" s="228"/>
      <c r="D5" s="228"/>
      <c r="E5" s="228"/>
      <c r="F5" s="228"/>
      <c r="G5" s="228"/>
      <c r="H5" s="228"/>
      <c r="I5" s="228"/>
      <c r="J5" s="228"/>
      <c r="K5" s="42">
        <v>4</v>
      </c>
    </row>
    <row r="6" spans="1:11" ht="84" customHeight="1">
      <c r="A6" s="42" t="s">
        <v>45</v>
      </c>
      <c r="B6" s="229" t="s">
        <v>120</v>
      </c>
      <c r="C6" s="229"/>
      <c r="D6" s="229"/>
      <c r="E6" s="229"/>
      <c r="F6" s="229"/>
      <c r="G6" s="229"/>
      <c r="H6" s="229"/>
      <c r="I6" s="229"/>
      <c r="J6" s="229"/>
      <c r="K6" s="47" t="s">
        <v>196</v>
      </c>
    </row>
    <row r="7" spans="1:11" ht="86.25" customHeight="1">
      <c r="A7" s="156" t="s">
        <v>185</v>
      </c>
      <c r="B7" s="230" t="s">
        <v>182</v>
      </c>
      <c r="C7" s="230"/>
      <c r="D7" s="230"/>
      <c r="E7" s="230"/>
      <c r="F7" s="230"/>
      <c r="G7" s="230"/>
      <c r="H7" s="230"/>
      <c r="I7" s="230"/>
      <c r="J7" s="230"/>
      <c r="K7" s="47" t="s">
        <v>197</v>
      </c>
    </row>
    <row r="8" spans="1:11" ht="27.75" customHeight="1">
      <c r="A8" s="22"/>
      <c r="B8" s="226"/>
      <c r="C8" s="226"/>
      <c r="D8" s="226"/>
      <c r="E8" s="226"/>
      <c r="F8" s="226"/>
      <c r="G8" s="226"/>
      <c r="H8" s="226"/>
      <c r="I8" s="226"/>
      <c r="J8" s="226"/>
      <c r="K8" s="23"/>
    </row>
    <row r="9" spans="2:11" ht="20.25">
      <c r="B9" s="9"/>
      <c r="C9" s="9"/>
      <c r="D9" s="9"/>
      <c r="E9" s="9"/>
      <c r="F9" s="9"/>
      <c r="G9" s="9"/>
      <c r="H9" s="9"/>
      <c r="I9" s="9"/>
      <c r="J9" s="9"/>
      <c r="K9" s="10"/>
    </row>
    <row r="10" spans="2:10" ht="18.75">
      <c r="B10" s="9"/>
      <c r="C10" s="9"/>
      <c r="D10" s="9"/>
      <c r="E10" s="9"/>
      <c r="F10" s="9"/>
      <c r="G10" s="9"/>
      <c r="H10" s="9"/>
      <c r="I10" s="9"/>
      <c r="J10" s="9"/>
    </row>
  </sheetData>
  <sheetProtection/>
  <mergeCells count="7">
    <mergeCell ref="B8:J8"/>
    <mergeCell ref="A2:K2"/>
    <mergeCell ref="B3:J3"/>
    <mergeCell ref="B4:J4"/>
    <mergeCell ref="B5:J5"/>
    <mergeCell ref="B6:J6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64" zoomScaleNormal="64" zoomScalePageLayoutView="0" workbookViewId="0" topLeftCell="A1">
      <selection activeCell="J12" sqref="J12"/>
    </sheetView>
  </sheetViews>
  <sheetFormatPr defaultColWidth="9.00390625" defaultRowHeight="15.75"/>
  <cols>
    <col min="1" max="1" width="48.125" style="11" customWidth="1"/>
    <col min="2" max="2" width="9.50390625" style="11" customWidth="1"/>
    <col min="3" max="3" width="17.25390625" style="11" customWidth="1"/>
    <col min="4" max="4" width="16.625" style="11" customWidth="1"/>
    <col min="5" max="5" width="15.75390625" style="11" customWidth="1"/>
    <col min="6" max="6" width="18.875" style="11" customWidth="1"/>
    <col min="7" max="7" width="17.875" style="11" customWidth="1"/>
    <col min="8" max="8" width="20.75390625" style="11" customWidth="1"/>
    <col min="9" max="9" width="18.75390625" style="11" customWidth="1"/>
    <col min="10" max="10" width="23.875" style="11" customWidth="1"/>
    <col min="11" max="11" width="22.875" style="11" customWidth="1"/>
    <col min="12" max="12" width="9.625" style="11" customWidth="1"/>
    <col min="13" max="16384" width="9.00390625" style="11" customWidth="1"/>
  </cols>
  <sheetData>
    <row r="1" spans="9:13" s="39" customFormat="1" ht="27" customHeight="1">
      <c r="I1" s="231" t="s">
        <v>129</v>
      </c>
      <c r="J1" s="231"/>
      <c r="K1" s="231"/>
      <c r="L1" s="37"/>
      <c r="M1" s="38"/>
    </row>
    <row r="2" spans="1:14" ht="33" customHeight="1">
      <c r="A2" s="238" t="s">
        <v>57</v>
      </c>
      <c r="B2" s="238"/>
      <c r="C2" s="238"/>
      <c r="D2" s="238"/>
      <c r="E2" s="238"/>
      <c r="F2" s="238"/>
      <c r="G2" s="238"/>
      <c r="H2" s="238"/>
      <c r="I2" s="36"/>
      <c r="J2" s="36"/>
      <c r="K2" s="36"/>
      <c r="L2" s="25"/>
      <c r="M2" s="26"/>
      <c r="N2" s="12"/>
    </row>
    <row r="3" spans="1:13" s="81" customFormat="1" ht="166.5" customHeight="1">
      <c r="A3" s="72" t="s">
        <v>58</v>
      </c>
      <c r="B3" s="72" t="s">
        <v>48</v>
      </c>
      <c r="C3" s="73" t="s">
        <v>149</v>
      </c>
      <c r="D3" s="74" t="s">
        <v>59</v>
      </c>
      <c r="E3" s="74" t="s">
        <v>60</v>
      </c>
      <c r="F3" s="73" t="s">
        <v>130</v>
      </c>
      <c r="G3" s="75" t="s">
        <v>61</v>
      </c>
      <c r="H3" s="75" t="s">
        <v>62</v>
      </c>
      <c r="I3" s="76" t="s">
        <v>146</v>
      </c>
      <c r="J3" s="77" t="s">
        <v>68</v>
      </c>
      <c r="K3" s="78" t="s">
        <v>74</v>
      </c>
      <c r="L3" s="80"/>
      <c r="M3" s="80"/>
    </row>
    <row r="4" spans="1:13" s="81" customFormat="1" ht="23.25" customHeight="1">
      <c r="A4" s="79" t="s">
        <v>63</v>
      </c>
      <c r="B4" s="79" t="s">
        <v>1</v>
      </c>
      <c r="C4" s="79">
        <v>1</v>
      </c>
      <c r="D4" s="79">
        <v>2</v>
      </c>
      <c r="E4" s="79">
        <v>3</v>
      </c>
      <c r="F4" s="79">
        <v>4</v>
      </c>
      <c r="G4" s="79">
        <v>5</v>
      </c>
      <c r="H4" s="79">
        <v>6</v>
      </c>
      <c r="I4" s="79">
        <v>7</v>
      </c>
      <c r="J4" s="79">
        <v>8</v>
      </c>
      <c r="K4" s="79">
        <v>9</v>
      </c>
      <c r="L4" s="80"/>
      <c r="M4" s="80"/>
    </row>
    <row r="5" spans="1:13" ht="117" customHeight="1">
      <c r="A5" s="48" t="s">
        <v>131</v>
      </c>
      <c r="B5" s="79">
        <v>1</v>
      </c>
      <c r="C5" s="176">
        <f>C6+C7+C8+C9</f>
        <v>8706</v>
      </c>
      <c r="D5" s="176">
        <f>D6+D7+D8</f>
        <v>1892</v>
      </c>
      <c r="E5" s="176">
        <f>E6+E7+E8+E9</f>
        <v>6814</v>
      </c>
      <c r="F5" s="176">
        <f aca="true" t="shared" si="0" ref="F5:K5">F6+F7+F8+F9</f>
        <v>7156</v>
      </c>
      <c r="G5" s="176">
        <f t="shared" si="0"/>
        <v>666</v>
      </c>
      <c r="H5" s="176">
        <f t="shared" si="0"/>
        <v>1718</v>
      </c>
      <c r="I5" s="176">
        <f t="shared" si="0"/>
        <v>447</v>
      </c>
      <c r="J5" s="176">
        <f t="shared" si="0"/>
        <v>4325</v>
      </c>
      <c r="K5" s="176">
        <f t="shared" si="0"/>
        <v>1510</v>
      </c>
      <c r="L5" s="112"/>
      <c r="M5" s="105"/>
    </row>
    <row r="6" spans="1:14" ht="51" customHeight="1">
      <c r="A6" s="49" t="s">
        <v>64</v>
      </c>
      <c r="B6" s="79">
        <f>1+B5</f>
        <v>2</v>
      </c>
      <c r="C6" s="164">
        <v>90</v>
      </c>
      <c r="D6" s="164">
        <v>13</v>
      </c>
      <c r="E6" s="164">
        <v>77</v>
      </c>
      <c r="F6" s="164">
        <v>72</v>
      </c>
      <c r="G6" s="164">
        <v>2</v>
      </c>
      <c r="H6" s="164">
        <v>2</v>
      </c>
      <c r="I6" s="164">
        <v>1</v>
      </c>
      <c r="J6" s="164">
        <v>67</v>
      </c>
      <c r="K6" s="164">
        <v>18</v>
      </c>
      <c r="L6" s="112"/>
      <c r="M6" s="105"/>
      <c r="N6" s="13"/>
    </row>
    <row r="7" spans="1:14" ht="51" customHeight="1">
      <c r="A7" s="49" t="s">
        <v>65</v>
      </c>
      <c r="B7" s="79">
        <f>1+B6</f>
        <v>3</v>
      </c>
      <c r="C7" s="164">
        <v>8593</v>
      </c>
      <c r="D7" s="164">
        <v>1878</v>
      </c>
      <c r="E7" s="164">
        <v>6715</v>
      </c>
      <c r="F7" s="164">
        <f>'Розділ 3 К категорії'!G5</f>
        <v>7063</v>
      </c>
      <c r="G7" s="164">
        <f>'Розділ 3 К категорії'!I5</f>
        <v>659</v>
      </c>
      <c r="H7" s="164">
        <f>'Розділ 3 К категорії'!H5</f>
        <v>1706</v>
      </c>
      <c r="I7" s="164">
        <f>'Розділ 3 К категорії'!J5</f>
        <v>446</v>
      </c>
      <c r="J7" s="164">
        <f>'Розділ 3 К категорії'!K5+'Розділ 3 К категорії'!L5+'Розділ 3 К категорії'!M5</f>
        <v>4252</v>
      </c>
      <c r="K7" s="164">
        <f>'Розділ 3 К категорії'!S5</f>
        <v>1490</v>
      </c>
      <c r="L7" s="112"/>
      <c r="M7" s="105"/>
      <c r="N7" s="13"/>
    </row>
    <row r="8" spans="1:14" ht="58.5" customHeight="1">
      <c r="A8" s="49" t="s">
        <v>66</v>
      </c>
      <c r="B8" s="79">
        <f>1+B7</f>
        <v>4</v>
      </c>
      <c r="C8" s="164">
        <v>18</v>
      </c>
      <c r="D8" s="164">
        <v>1</v>
      </c>
      <c r="E8" s="164">
        <v>17</v>
      </c>
      <c r="F8" s="164">
        <v>17</v>
      </c>
      <c r="G8" s="164">
        <v>4</v>
      </c>
      <c r="H8" s="164">
        <v>9</v>
      </c>
      <c r="I8" s="164">
        <v>0</v>
      </c>
      <c r="J8" s="164">
        <v>4</v>
      </c>
      <c r="K8" s="164">
        <v>1</v>
      </c>
      <c r="L8" s="112"/>
      <c r="M8" s="105"/>
      <c r="N8" s="13"/>
    </row>
    <row r="9" spans="1:14" ht="39.75" customHeight="1">
      <c r="A9" s="49" t="s">
        <v>67</v>
      </c>
      <c r="B9" s="79">
        <f>1+B8</f>
        <v>5</v>
      </c>
      <c r="C9" s="164">
        <v>5</v>
      </c>
      <c r="D9" s="164">
        <v>0</v>
      </c>
      <c r="E9" s="164">
        <v>5</v>
      </c>
      <c r="F9" s="164">
        <v>4</v>
      </c>
      <c r="G9" s="164">
        <v>1</v>
      </c>
      <c r="H9" s="164">
        <v>1</v>
      </c>
      <c r="I9" s="164">
        <v>0</v>
      </c>
      <c r="J9" s="164">
        <v>2</v>
      </c>
      <c r="K9" s="164">
        <v>1</v>
      </c>
      <c r="L9" s="112"/>
      <c r="M9" s="105"/>
      <c r="N9" s="13"/>
    </row>
    <row r="10" spans="1:13" ht="23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39" customFormat="1" ht="35.25">
      <c r="A11" s="242" t="s">
        <v>46</v>
      </c>
      <c r="B11" s="242"/>
      <c r="C11" s="242"/>
      <c r="D11" s="242"/>
      <c r="E11" s="242"/>
      <c r="F11" s="242"/>
      <c r="G11" s="242"/>
      <c r="H11" s="242"/>
      <c r="I11" s="38"/>
      <c r="J11" s="38"/>
      <c r="K11" s="38"/>
      <c r="L11" s="38"/>
      <c r="M11" s="38"/>
    </row>
    <row r="12" spans="1:13" s="81" customFormat="1" ht="46.5">
      <c r="A12" s="243" t="s">
        <v>47</v>
      </c>
      <c r="B12" s="243"/>
      <c r="C12" s="243"/>
      <c r="D12" s="243"/>
      <c r="E12" s="82" t="s">
        <v>48</v>
      </c>
      <c r="F12" s="83" t="s">
        <v>49</v>
      </c>
      <c r="G12" s="84" t="s">
        <v>50</v>
      </c>
      <c r="H12" s="85" t="s">
        <v>51</v>
      </c>
      <c r="I12" s="80"/>
      <c r="J12" s="80"/>
      <c r="K12" s="80"/>
      <c r="L12" s="80"/>
      <c r="M12" s="80"/>
    </row>
    <row r="13" spans="1:13" s="81" customFormat="1" ht="23.25">
      <c r="A13" s="244" t="s">
        <v>0</v>
      </c>
      <c r="B13" s="245"/>
      <c r="C13" s="245"/>
      <c r="D13" s="246"/>
      <c r="E13" s="86" t="s">
        <v>1</v>
      </c>
      <c r="F13" s="87">
        <v>1</v>
      </c>
      <c r="G13" s="87">
        <v>2</v>
      </c>
      <c r="H13" s="87">
        <v>3</v>
      </c>
      <c r="I13" s="80"/>
      <c r="J13" s="80"/>
      <c r="K13" s="80"/>
      <c r="L13" s="80"/>
      <c r="M13" s="80"/>
    </row>
    <row r="14" spans="1:13" ht="43.5" customHeight="1">
      <c r="A14" s="233" t="s">
        <v>52</v>
      </c>
      <c r="B14" s="233"/>
      <c r="C14" s="233"/>
      <c r="D14" s="233"/>
      <c r="E14" s="85">
        <v>1</v>
      </c>
      <c r="F14" s="176">
        <v>0</v>
      </c>
      <c r="G14" s="164">
        <v>0</v>
      </c>
      <c r="H14" s="164">
        <v>0</v>
      </c>
      <c r="I14" s="24"/>
      <c r="J14" s="24"/>
      <c r="K14" s="24"/>
      <c r="L14" s="24"/>
      <c r="M14" s="24"/>
    </row>
    <row r="15" spans="1:13" ht="48" customHeight="1">
      <c r="A15" s="232" t="s">
        <v>53</v>
      </c>
      <c r="B15" s="232"/>
      <c r="C15" s="232"/>
      <c r="D15" s="232"/>
      <c r="E15" s="88">
        <f aca="true" t="shared" si="1" ref="E15:E21">E14+1</f>
        <v>2</v>
      </c>
      <c r="F15" s="176">
        <v>0</v>
      </c>
      <c r="G15" s="164">
        <v>0</v>
      </c>
      <c r="H15" s="164">
        <v>0</v>
      </c>
      <c r="I15" s="24"/>
      <c r="J15" s="24"/>
      <c r="K15" s="24"/>
      <c r="L15" s="24"/>
      <c r="M15" s="24"/>
    </row>
    <row r="16" spans="1:13" ht="48" customHeight="1">
      <c r="A16" s="239" t="s">
        <v>150</v>
      </c>
      <c r="B16" s="240"/>
      <c r="C16" s="240"/>
      <c r="D16" s="241"/>
      <c r="E16" s="88">
        <f t="shared" si="1"/>
        <v>3</v>
      </c>
      <c r="F16" s="176">
        <v>152</v>
      </c>
      <c r="G16" s="164">
        <v>0</v>
      </c>
      <c r="H16" s="164">
        <v>152</v>
      </c>
      <c r="I16" s="24"/>
      <c r="J16" s="24"/>
      <c r="K16" s="24"/>
      <c r="L16" s="24"/>
      <c r="M16" s="24"/>
    </row>
    <row r="17" spans="1:13" ht="30.75" customHeight="1">
      <c r="A17" s="233" t="s">
        <v>54</v>
      </c>
      <c r="B17" s="233"/>
      <c r="C17" s="233"/>
      <c r="D17" s="233"/>
      <c r="E17" s="88">
        <f t="shared" si="1"/>
        <v>4</v>
      </c>
      <c r="F17" s="176">
        <v>3</v>
      </c>
      <c r="G17" s="164">
        <v>0</v>
      </c>
      <c r="H17" s="164">
        <v>3</v>
      </c>
      <c r="I17" s="24"/>
      <c r="J17" s="24"/>
      <c r="K17" s="24"/>
      <c r="L17" s="24"/>
      <c r="M17" s="24"/>
    </row>
    <row r="18" spans="1:13" ht="31.5" customHeight="1">
      <c r="A18" s="233" t="s">
        <v>55</v>
      </c>
      <c r="B18" s="233"/>
      <c r="C18" s="233"/>
      <c r="D18" s="233"/>
      <c r="E18" s="88">
        <f t="shared" si="1"/>
        <v>5</v>
      </c>
      <c r="F18" s="176">
        <v>80</v>
      </c>
      <c r="G18" s="164">
        <v>0</v>
      </c>
      <c r="H18" s="164">
        <v>80</v>
      </c>
      <c r="I18" s="24"/>
      <c r="J18" s="24"/>
      <c r="K18" s="24"/>
      <c r="L18" s="24"/>
      <c r="M18" s="24"/>
    </row>
    <row r="19" spans="1:13" ht="34.5" customHeight="1">
      <c r="A19" s="232" t="s">
        <v>56</v>
      </c>
      <c r="B19" s="232"/>
      <c r="C19" s="232"/>
      <c r="D19" s="232"/>
      <c r="E19" s="88">
        <f t="shared" si="1"/>
        <v>6</v>
      </c>
      <c r="F19" s="176">
        <v>40</v>
      </c>
      <c r="G19" s="164">
        <v>0</v>
      </c>
      <c r="H19" s="164">
        <v>40</v>
      </c>
      <c r="I19" s="24"/>
      <c r="J19" s="24"/>
      <c r="K19" s="24"/>
      <c r="L19" s="24"/>
      <c r="M19" s="24"/>
    </row>
    <row r="20" spans="1:13" ht="30.75" customHeight="1">
      <c r="A20" s="235" t="s">
        <v>97</v>
      </c>
      <c r="B20" s="236"/>
      <c r="C20" s="236"/>
      <c r="D20" s="237"/>
      <c r="E20" s="88">
        <f>E19+1</f>
        <v>7</v>
      </c>
      <c r="F20" s="176">
        <v>18</v>
      </c>
      <c r="G20" s="164">
        <v>0</v>
      </c>
      <c r="H20" s="164">
        <v>18</v>
      </c>
      <c r="I20" s="24"/>
      <c r="J20" s="24"/>
      <c r="L20" s="24"/>
      <c r="M20" s="24"/>
    </row>
    <row r="21" spans="1:12" ht="50.25" customHeight="1">
      <c r="A21" s="235" t="s">
        <v>168</v>
      </c>
      <c r="B21" s="236"/>
      <c r="C21" s="236"/>
      <c r="D21" s="237"/>
      <c r="E21" s="88">
        <f t="shared" si="1"/>
        <v>8</v>
      </c>
      <c r="F21" s="176">
        <v>1350</v>
      </c>
      <c r="G21" s="164">
        <v>0</v>
      </c>
      <c r="H21" s="164">
        <v>1350</v>
      </c>
      <c r="L21" s="24"/>
    </row>
    <row r="23" spans="1:8" ht="25.5" customHeight="1">
      <c r="A23" s="234"/>
      <c r="B23" s="234"/>
      <c r="C23" s="234"/>
      <c r="D23" s="234"/>
      <c r="E23" s="234"/>
      <c r="F23" s="234"/>
      <c r="G23" s="234"/>
      <c r="H23" s="234"/>
    </row>
  </sheetData>
  <sheetProtection/>
  <mergeCells count="14">
    <mergeCell ref="A11:H11"/>
    <mergeCell ref="A12:D12"/>
    <mergeCell ref="A13:D13"/>
    <mergeCell ref="A14:D14"/>
    <mergeCell ref="I1:K1"/>
    <mergeCell ref="A15:D15"/>
    <mergeCell ref="A17:D17"/>
    <mergeCell ref="A23:H23"/>
    <mergeCell ref="A21:D21"/>
    <mergeCell ref="A20:D20"/>
    <mergeCell ref="A18:D18"/>
    <mergeCell ref="A2:H2"/>
    <mergeCell ref="A19:D19"/>
    <mergeCell ref="A16:D16"/>
  </mergeCells>
  <printOptions/>
  <pageMargins left="0.7" right="0.7" top="0.75" bottom="0.75" header="0.3" footer="0.3"/>
  <pageSetup fitToHeight="1" fitToWidth="1" horizontalDpi="600" verticalDpi="600" orientation="landscape" paperSize="9" scale="47" r:id="rId1"/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60" zoomScaleNormal="75" zoomScalePageLayoutView="0" workbookViewId="0" topLeftCell="A1">
      <selection activeCell="C5" sqref="C5:P7"/>
    </sheetView>
  </sheetViews>
  <sheetFormatPr defaultColWidth="9.00390625" defaultRowHeight="15.75"/>
  <cols>
    <col min="1" max="1" width="43.875" style="6" customWidth="1"/>
    <col min="2" max="2" width="8.25390625" style="6" customWidth="1"/>
    <col min="3" max="3" width="16.375" style="6" customWidth="1"/>
    <col min="4" max="4" width="15.00390625" style="6" customWidth="1"/>
    <col min="5" max="5" width="13.125" style="6" customWidth="1"/>
    <col min="6" max="6" width="15.50390625" style="6" customWidth="1"/>
    <col min="7" max="7" width="13.00390625" style="6" customWidth="1"/>
    <col min="8" max="8" width="16.00390625" style="6" customWidth="1"/>
    <col min="9" max="9" width="16.875" style="6" customWidth="1"/>
    <col min="10" max="10" width="16.50390625" style="6" customWidth="1"/>
    <col min="11" max="11" width="13.875" style="6" customWidth="1"/>
    <col min="12" max="12" width="14.875" style="6" customWidth="1"/>
    <col min="13" max="13" width="16.125" style="6" customWidth="1"/>
    <col min="14" max="14" width="17.75390625" style="6" customWidth="1"/>
    <col min="15" max="15" width="14.375" style="6" customWidth="1"/>
    <col min="16" max="16" width="16.25390625" style="6" customWidth="1"/>
    <col min="17" max="244" width="9.125" style="6" customWidth="1"/>
    <col min="245" max="16384" width="9.00390625" style="6" customWidth="1"/>
  </cols>
  <sheetData>
    <row r="1" spans="11:16" s="41" customFormat="1" ht="54.75" customHeight="1">
      <c r="K1" s="40"/>
      <c r="L1" s="247" t="s">
        <v>132</v>
      </c>
      <c r="M1" s="247"/>
      <c r="N1" s="247"/>
      <c r="O1" s="247"/>
      <c r="P1" s="247"/>
    </row>
    <row r="2" spans="1:16" s="41" customFormat="1" ht="70.5" customHeight="1">
      <c r="A2" s="248" t="s">
        <v>69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46"/>
    </row>
    <row r="3" spans="1:16" s="7" customFormat="1" ht="219" customHeight="1">
      <c r="A3" s="52" t="s">
        <v>47</v>
      </c>
      <c r="B3" s="27" t="s">
        <v>48</v>
      </c>
      <c r="C3" s="27" t="s">
        <v>98</v>
      </c>
      <c r="D3" s="28" t="s">
        <v>70</v>
      </c>
      <c r="E3" s="28" t="s">
        <v>71</v>
      </c>
      <c r="F3" s="27" t="s">
        <v>99</v>
      </c>
      <c r="G3" s="28" t="s">
        <v>61</v>
      </c>
      <c r="H3" s="29" t="s">
        <v>72</v>
      </c>
      <c r="I3" s="28" t="s">
        <v>147</v>
      </c>
      <c r="J3" s="30" t="s">
        <v>140</v>
      </c>
      <c r="K3" s="30" t="s">
        <v>138</v>
      </c>
      <c r="L3" s="30" t="s">
        <v>139</v>
      </c>
      <c r="M3" s="31" t="s">
        <v>134</v>
      </c>
      <c r="N3" s="32" t="s">
        <v>73</v>
      </c>
      <c r="O3" s="32" t="s">
        <v>133</v>
      </c>
      <c r="P3" s="27" t="s">
        <v>74</v>
      </c>
    </row>
    <row r="4" spans="1:16" ht="34.5" customHeight="1">
      <c r="A4" s="33" t="s">
        <v>0</v>
      </c>
      <c r="B4" s="33" t="s">
        <v>1</v>
      </c>
      <c r="C4" s="33">
        <v>1</v>
      </c>
      <c r="D4" s="33">
        <f>1+C4</f>
        <v>2</v>
      </c>
      <c r="E4" s="33">
        <f aca="true" t="shared" si="0" ref="E4:P4">1+D4</f>
        <v>3</v>
      </c>
      <c r="F4" s="33">
        <f t="shared" si="0"/>
        <v>4</v>
      </c>
      <c r="G4" s="33">
        <f t="shared" si="0"/>
        <v>5</v>
      </c>
      <c r="H4" s="33">
        <f t="shared" si="0"/>
        <v>6</v>
      </c>
      <c r="I4" s="33">
        <f t="shared" si="0"/>
        <v>7</v>
      </c>
      <c r="J4" s="33">
        <f t="shared" si="0"/>
        <v>8</v>
      </c>
      <c r="K4" s="33">
        <f t="shared" si="0"/>
        <v>9</v>
      </c>
      <c r="L4" s="33">
        <f t="shared" si="0"/>
        <v>10</v>
      </c>
      <c r="M4" s="33">
        <f t="shared" si="0"/>
        <v>11</v>
      </c>
      <c r="N4" s="33">
        <f t="shared" si="0"/>
        <v>12</v>
      </c>
      <c r="O4" s="33">
        <f t="shared" si="0"/>
        <v>13</v>
      </c>
      <c r="P4" s="33">
        <f t="shared" si="0"/>
        <v>14</v>
      </c>
    </row>
    <row r="5" spans="1:16" ht="188.25" customHeight="1">
      <c r="A5" s="50" t="s">
        <v>135</v>
      </c>
      <c r="B5" s="27">
        <v>1</v>
      </c>
      <c r="C5" s="177">
        <v>90</v>
      </c>
      <c r="D5" s="178">
        <v>13</v>
      </c>
      <c r="E5" s="178">
        <v>77</v>
      </c>
      <c r="F5" s="178">
        <v>72</v>
      </c>
      <c r="G5" s="178">
        <v>2</v>
      </c>
      <c r="H5" s="178">
        <v>2</v>
      </c>
      <c r="I5" s="178">
        <v>1</v>
      </c>
      <c r="J5" s="178">
        <v>57</v>
      </c>
      <c r="K5" s="178">
        <v>0</v>
      </c>
      <c r="L5" s="178">
        <v>10</v>
      </c>
      <c r="M5" s="178">
        <v>0</v>
      </c>
      <c r="N5" s="178">
        <v>0</v>
      </c>
      <c r="O5" s="178">
        <v>10</v>
      </c>
      <c r="P5" s="178">
        <v>18</v>
      </c>
    </row>
    <row r="6" spans="1:16" ht="123.75" customHeight="1">
      <c r="A6" s="51" t="s">
        <v>75</v>
      </c>
      <c r="B6" s="27">
        <f>1+B5</f>
        <v>2</v>
      </c>
      <c r="C6" s="103">
        <v>65</v>
      </c>
      <c r="D6" s="104">
        <v>7</v>
      </c>
      <c r="E6" s="104">
        <v>58</v>
      </c>
      <c r="F6" s="104">
        <v>47</v>
      </c>
      <c r="G6" s="104">
        <v>1</v>
      </c>
      <c r="H6" s="104">
        <v>1</v>
      </c>
      <c r="I6" s="104">
        <v>1</v>
      </c>
      <c r="J6" s="104">
        <v>38</v>
      </c>
      <c r="K6" s="104">
        <v>0</v>
      </c>
      <c r="L6" s="104">
        <v>6</v>
      </c>
      <c r="M6" s="104">
        <v>0</v>
      </c>
      <c r="N6" s="104">
        <v>0</v>
      </c>
      <c r="O6" s="104">
        <v>6</v>
      </c>
      <c r="P6" s="104">
        <v>18</v>
      </c>
    </row>
    <row r="7" spans="1:16" ht="157.5" customHeight="1">
      <c r="A7" s="51" t="s">
        <v>136</v>
      </c>
      <c r="B7" s="27">
        <f>1+B6</f>
        <v>3</v>
      </c>
      <c r="C7" s="103">
        <v>25</v>
      </c>
      <c r="D7" s="104">
        <v>6</v>
      </c>
      <c r="E7" s="104">
        <v>19</v>
      </c>
      <c r="F7" s="104">
        <v>25</v>
      </c>
      <c r="G7" s="104">
        <v>1</v>
      </c>
      <c r="H7" s="104">
        <v>1</v>
      </c>
      <c r="I7" s="104">
        <v>0</v>
      </c>
      <c r="J7" s="104">
        <v>19</v>
      </c>
      <c r="K7" s="104">
        <v>0</v>
      </c>
      <c r="L7" s="104">
        <v>4</v>
      </c>
      <c r="M7" s="104">
        <v>0</v>
      </c>
      <c r="N7" s="104">
        <v>0</v>
      </c>
      <c r="O7" s="104">
        <v>4</v>
      </c>
      <c r="P7" s="104">
        <v>0</v>
      </c>
    </row>
    <row r="8" spans="1:16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</sheetData>
  <sheetProtection/>
  <mergeCells count="2">
    <mergeCell ref="L1:P1"/>
    <mergeCell ref="A2:O2"/>
  </mergeCells>
  <printOptions/>
  <pageMargins left="0.21" right="0.19" top="0.77" bottom="0.3" header="0" footer="0"/>
  <pageSetup horizontalDpi="600" verticalDpi="600" orientation="landscape" paperSize="9" scale="50" r:id="rId1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zoomScale="45" zoomScaleNormal="45" zoomScaleSheetLayoutView="40" zoomScalePageLayoutView="0" workbookViewId="0" topLeftCell="A28">
      <selection activeCell="S13" sqref="S13"/>
    </sheetView>
  </sheetViews>
  <sheetFormatPr defaultColWidth="9.00390625" defaultRowHeight="15.75"/>
  <cols>
    <col min="1" max="1" width="71.875" style="15" customWidth="1"/>
    <col min="2" max="2" width="12.25390625" style="17" customWidth="1"/>
    <col min="3" max="3" width="25.00390625" style="15" customWidth="1"/>
    <col min="4" max="4" width="19.625" style="15" customWidth="1"/>
    <col min="5" max="5" width="22.50390625" style="15" customWidth="1"/>
    <col min="6" max="6" width="22.125" style="15" customWidth="1"/>
    <col min="7" max="7" width="22.25390625" style="15" customWidth="1"/>
    <col min="8" max="8" width="23.50390625" style="15" customWidth="1"/>
    <col min="9" max="9" width="17.75390625" style="15" customWidth="1"/>
    <col min="10" max="11" width="22.875" style="15" customWidth="1"/>
    <col min="12" max="12" width="20.125" style="15" customWidth="1"/>
    <col min="13" max="13" width="19.625" style="15" customWidth="1"/>
    <col min="14" max="14" width="23.375" style="15" customWidth="1"/>
    <col min="15" max="15" width="25.00390625" style="15" customWidth="1"/>
    <col min="16" max="16" width="24.75390625" style="15" customWidth="1"/>
    <col min="17" max="17" width="21.00390625" style="15" customWidth="1"/>
    <col min="18" max="18" width="21.625" style="15" customWidth="1"/>
    <col min="19" max="19" width="23.75390625" style="15" customWidth="1"/>
    <col min="20" max="20" width="23.75390625" style="15" hidden="1" customWidth="1"/>
    <col min="21" max="21" width="9.00390625" style="15" hidden="1" customWidth="1"/>
    <col min="22" max="52" width="0" style="15" hidden="1" customWidth="1"/>
    <col min="53" max="16384" width="9.00390625" style="15" customWidth="1"/>
  </cols>
  <sheetData>
    <row r="1" spans="1:20" ht="67.5" customHeight="1">
      <c r="A1" s="34"/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53" t="s">
        <v>137</v>
      </c>
      <c r="Q1" s="253"/>
      <c r="R1" s="253"/>
      <c r="S1" s="253"/>
      <c r="T1" s="193"/>
    </row>
    <row r="2" spans="1:16" s="70" customFormat="1" ht="144" customHeight="1">
      <c r="A2" s="252" t="s">
        <v>119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69"/>
      <c r="P2" s="69"/>
    </row>
    <row r="3" spans="1:20" s="97" customFormat="1" ht="332.25" customHeight="1">
      <c r="A3" s="98" t="s">
        <v>121</v>
      </c>
      <c r="B3" s="89" t="s">
        <v>48</v>
      </c>
      <c r="C3" s="90" t="s">
        <v>116</v>
      </c>
      <c r="D3" s="91" t="s">
        <v>70</v>
      </c>
      <c r="E3" s="91" t="s">
        <v>71</v>
      </c>
      <c r="F3" s="90" t="s">
        <v>94</v>
      </c>
      <c r="G3" s="90" t="s">
        <v>117</v>
      </c>
      <c r="H3" s="92" t="s">
        <v>122</v>
      </c>
      <c r="I3" s="92" t="s">
        <v>61</v>
      </c>
      <c r="J3" s="92" t="s">
        <v>148</v>
      </c>
      <c r="K3" s="93" t="s">
        <v>151</v>
      </c>
      <c r="L3" s="93" t="s">
        <v>138</v>
      </c>
      <c r="M3" s="93" t="s">
        <v>152</v>
      </c>
      <c r="N3" s="94" t="s">
        <v>76</v>
      </c>
      <c r="O3" s="94" t="s">
        <v>166</v>
      </c>
      <c r="P3" s="94" t="s">
        <v>77</v>
      </c>
      <c r="Q3" s="94" t="s">
        <v>78</v>
      </c>
      <c r="R3" s="95" t="s">
        <v>79</v>
      </c>
      <c r="S3" s="96" t="s">
        <v>74</v>
      </c>
      <c r="T3" s="195"/>
    </row>
    <row r="4" spans="1:37" s="97" customFormat="1" ht="30.75" customHeight="1">
      <c r="A4" s="101" t="s">
        <v>63</v>
      </c>
      <c r="B4" s="89" t="s">
        <v>1</v>
      </c>
      <c r="C4" s="102">
        <v>1</v>
      </c>
      <c r="D4" s="102">
        <f>1+C4</f>
        <v>2</v>
      </c>
      <c r="E4" s="102">
        <f>1+D4</f>
        <v>3</v>
      </c>
      <c r="F4" s="102">
        <f>1+E4</f>
        <v>4</v>
      </c>
      <c r="G4" s="102">
        <f>1+F4</f>
        <v>5</v>
      </c>
      <c r="H4" s="102">
        <f>1+G4</f>
        <v>6</v>
      </c>
      <c r="I4" s="102">
        <f aca="true" t="shared" si="0" ref="I4:R4">1+H4</f>
        <v>7</v>
      </c>
      <c r="J4" s="102">
        <f t="shared" si="0"/>
        <v>8</v>
      </c>
      <c r="K4" s="102">
        <v>9</v>
      </c>
      <c r="L4" s="102">
        <v>10</v>
      </c>
      <c r="M4" s="102">
        <f t="shared" si="0"/>
        <v>11</v>
      </c>
      <c r="N4" s="102">
        <f t="shared" si="0"/>
        <v>12</v>
      </c>
      <c r="O4" s="102">
        <f t="shared" si="0"/>
        <v>13</v>
      </c>
      <c r="P4" s="102">
        <f t="shared" si="0"/>
        <v>14</v>
      </c>
      <c r="Q4" s="102">
        <f t="shared" si="0"/>
        <v>15</v>
      </c>
      <c r="R4" s="102">
        <f t="shared" si="0"/>
        <v>16</v>
      </c>
      <c r="S4" s="102">
        <f>1+R4</f>
        <v>17</v>
      </c>
      <c r="T4" s="196"/>
      <c r="U4" s="97">
        <v>1</v>
      </c>
      <c r="V4" s="97">
        <v>2</v>
      </c>
      <c r="W4" s="97">
        <v>3</v>
      </c>
      <c r="X4" s="97">
        <v>4</v>
      </c>
      <c r="Y4" s="97">
        <v>5</v>
      </c>
      <c r="Z4" s="97">
        <v>6</v>
      </c>
      <c r="AA4" s="97">
        <v>7</v>
      </c>
      <c r="AB4" s="97">
        <v>8</v>
      </c>
      <c r="AC4" s="97">
        <v>9</v>
      </c>
      <c r="AD4" s="97">
        <v>10</v>
      </c>
      <c r="AE4" s="97">
        <v>11</v>
      </c>
      <c r="AF4" s="97">
        <v>12</v>
      </c>
      <c r="AG4" s="97">
        <v>13</v>
      </c>
      <c r="AH4" s="97">
        <v>14</v>
      </c>
      <c r="AI4" s="97">
        <v>15</v>
      </c>
      <c r="AJ4" s="97">
        <v>16</v>
      </c>
      <c r="AK4" s="97">
        <v>17</v>
      </c>
    </row>
    <row r="5" spans="1:52" s="58" customFormat="1" ht="94.5" customHeight="1">
      <c r="A5" s="71" t="s">
        <v>141</v>
      </c>
      <c r="B5" s="89">
        <v>1</v>
      </c>
      <c r="C5" s="165">
        <v>8593</v>
      </c>
      <c r="D5" s="165">
        <v>1878</v>
      </c>
      <c r="E5" s="165">
        <v>6715</v>
      </c>
      <c r="F5" s="165">
        <v>40</v>
      </c>
      <c r="G5" s="182">
        <v>7063</v>
      </c>
      <c r="H5" s="165">
        <v>1706</v>
      </c>
      <c r="I5" s="165">
        <v>659</v>
      </c>
      <c r="J5" s="165">
        <v>446</v>
      </c>
      <c r="K5" s="165">
        <f aca="true" t="shared" si="1" ref="K5:K36">G5-H5-I5-J5-L5-M5</f>
        <v>2981</v>
      </c>
      <c r="L5" s="165">
        <v>47</v>
      </c>
      <c r="M5" s="165">
        <v>1224</v>
      </c>
      <c r="N5" s="165">
        <v>18</v>
      </c>
      <c r="O5" s="165">
        <v>813</v>
      </c>
      <c r="P5" s="165">
        <v>75</v>
      </c>
      <c r="Q5" s="165">
        <v>142</v>
      </c>
      <c r="R5" s="165">
        <v>176</v>
      </c>
      <c r="S5" s="165">
        <v>1490</v>
      </c>
      <c r="T5" s="197">
        <f>C5-F5-G5-S5</f>
        <v>0</v>
      </c>
      <c r="U5" s="194">
        <f aca="true" t="shared" si="2" ref="U5:AK5">C6+C36+C40+C42+C50+C61+C67+C75+C76+C78+C79-C5</f>
        <v>0</v>
      </c>
      <c r="V5" s="194">
        <f t="shared" si="2"/>
        <v>0</v>
      </c>
      <c r="W5" s="194">
        <f t="shared" si="2"/>
        <v>0</v>
      </c>
      <c r="X5" s="194">
        <f t="shared" si="2"/>
        <v>0</v>
      </c>
      <c r="Y5" s="194">
        <f t="shared" si="2"/>
        <v>0</v>
      </c>
      <c r="Z5" s="194">
        <f t="shared" si="2"/>
        <v>0</v>
      </c>
      <c r="AA5" s="194">
        <f t="shared" si="2"/>
        <v>0</v>
      </c>
      <c r="AB5" s="194">
        <f t="shared" si="2"/>
        <v>0</v>
      </c>
      <c r="AC5" s="194">
        <f t="shared" si="2"/>
        <v>0</v>
      </c>
      <c r="AD5" s="194">
        <f t="shared" si="2"/>
        <v>0</v>
      </c>
      <c r="AE5" s="194">
        <f t="shared" si="2"/>
        <v>0</v>
      </c>
      <c r="AF5" s="194">
        <f t="shared" si="2"/>
        <v>0</v>
      </c>
      <c r="AG5" s="194">
        <f t="shared" si="2"/>
        <v>0</v>
      </c>
      <c r="AH5" s="194">
        <f t="shared" si="2"/>
        <v>0</v>
      </c>
      <c r="AI5" s="194">
        <f t="shared" si="2"/>
        <v>0</v>
      </c>
      <c r="AJ5" s="194">
        <f t="shared" si="2"/>
        <v>0</v>
      </c>
      <c r="AK5" s="194">
        <f t="shared" si="2"/>
        <v>0</v>
      </c>
      <c r="AL5" s="194">
        <f aca="true" t="shared" si="3" ref="AL5:AZ5">U6+U36+U40+U42+U50+U61+U67+U75+U76+U78+U79-U5</f>
        <v>0</v>
      </c>
      <c r="AM5" s="194">
        <f t="shared" si="3"/>
        <v>0</v>
      </c>
      <c r="AN5" s="194">
        <f t="shared" si="3"/>
        <v>0</v>
      </c>
      <c r="AO5" s="194">
        <f t="shared" si="3"/>
        <v>0</v>
      </c>
      <c r="AP5" s="194">
        <f t="shared" si="3"/>
        <v>0</v>
      </c>
      <c r="AQ5" s="194">
        <f t="shared" si="3"/>
        <v>0</v>
      </c>
      <c r="AR5" s="194">
        <f t="shared" si="3"/>
        <v>0</v>
      </c>
      <c r="AS5" s="194">
        <f t="shared" si="3"/>
        <v>0</v>
      </c>
      <c r="AT5" s="194">
        <f t="shared" si="3"/>
        <v>0</v>
      </c>
      <c r="AU5" s="194">
        <f t="shared" si="3"/>
        <v>0</v>
      </c>
      <c r="AV5" s="194">
        <f t="shared" si="3"/>
        <v>0</v>
      </c>
      <c r="AW5" s="194">
        <f t="shared" si="3"/>
        <v>0</v>
      </c>
      <c r="AX5" s="194">
        <f t="shared" si="3"/>
        <v>0</v>
      </c>
      <c r="AY5" s="194">
        <f t="shared" si="3"/>
        <v>0</v>
      </c>
      <c r="AZ5" s="194">
        <f t="shared" si="3"/>
        <v>0</v>
      </c>
    </row>
    <row r="6" spans="1:20" s="60" customFormat="1" ht="123.75" customHeight="1">
      <c r="A6" s="59" t="s">
        <v>164</v>
      </c>
      <c r="B6" s="99">
        <f>1+B5</f>
        <v>2</v>
      </c>
      <c r="C6" s="166">
        <v>3343</v>
      </c>
      <c r="D6" s="166">
        <v>626</v>
      </c>
      <c r="E6" s="166">
        <v>2717</v>
      </c>
      <c r="F6" s="166">
        <v>10</v>
      </c>
      <c r="G6" s="183">
        <v>2849</v>
      </c>
      <c r="H6" s="166">
        <v>837</v>
      </c>
      <c r="I6" s="166">
        <v>275</v>
      </c>
      <c r="J6" s="166">
        <v>172</v>
      </c>
      <c r="K6" s="165">
        <f t="shared" si="1"/>
        <v>1109</v>
      </c>
      <c r="L6" s="166">
        <v>18</v>
      </c>
      <c r="M6" s="166">
        <v>438</v>
      </c>
      <c r="N6" s="166">
        <v>7</v>
      </c>
      <c r="O6" s="166">
        <v>288</v>
      </c>
      <c r="P6" s="166">
        <v>30</v>
      </c>
      <c r="Q6" s="166">
        <v>52</v>
      </c>
      <c r="R6" s="166">
        <v>61</v>
      </c>
      <c r="S6" s="165">
        <f aca="true" t="shared" si="4" ref="S6:S37">C6-F6-G6</f>
        <v>484</v>
      </c>
      <c r="T6" s="197">
        <f aca="true" t="shared" si="5" ref="T6:T69">C6-F6-G6-S6</f>
        <v>0</v>
      </c>
    </row>
    <row r="7" spans="1:20" s="60" customFormat="1" ht="59.25" customHeight="1">
      <c r="A7" s="61" t="s">
        <v>80</v>
      </c>
      <c r="B7" s="99">
        <f aca="true" t="shared" si="6" ref="B7:B70">1+B6</f>
        <v>3</v>
      </c>
      <c r="C7" s="167">
        <v>216</v>
      </c>
      <c r="D7" s="165">
        <v>39</v>
      </c>
      <c r="E7" s="165">
        <v>177</v>
      </c>
      <c r="F7" s="165">
        <v>1</v>
      </c>
      <c r="G7" s="165">
        <v>170</v>
      </c>
      <c r="H7" s="165">
        <v>47</v>
      </c>
      <c r="I7" s="165">
        <v>18</v>
      </c>
      <c r="J7" s="165">
        <v>13</v>
      </c>
      <c r="K7" s="165">
        <f t="shared" si="1"/>
        <v>58</v>
      </c>
      <c r="L7" s="165">
        <v>4</v>
      </c>
      <c r="M7" s="165">
        <v>30</v>
      </c>
      <c r="N7" s="165">
        <v>0</v>
      </c>
      <c r="O7" s="165">
        <v>15</v>
      </c>
      <c r="P7" s="165">
        <v>4</v>
      </c>
      <c r="Q7" s="165">
        <v>7</v>
      </c>
      <c r="R7" s="168">
        <v>4</v>
      </c>
      <c r="S7" s="165">
        <f t="shared" si="4"/>
        <v>45</v>
      </c>
      <c r="T7" s="197">
        <f t="shared" si="5"/>
        <v>0</v>
      </c>
    </row>
    <row r="8" spans="1:20" s="60" customFormat="1" ht="42.75" customHeight="1">
      <c r="A8" s="61" t="s">
        <v>81</v>
      </c>
      <c r="B8" s="99">
        <f t="shared" si="6"/>
        <v>4</v>
      </c>
      <c r="C8" s="167">
        <v>41</v>
      </c>
      <c r="D8" s="165">
        <v>18</v>
      </c>
      <c r="E8" s="165">
        <v>23</v>
      </c>
      <c r="F8" s="165">
        <v>0</v>
      </c>
      <c r="G8" s="165">
        <v>32</v>
      </c>
      <c r="H8" s="165">
        <v>4</v>
      </c>
      <c r="I8" s="165">
        <v>1</v>
      </c>
      <c r="J8" s="165">
        <v>4</v>
      </c>
      <c r="K8" s="165">
        <f t="shared" si="1"/>
        <v>12</v>
      </c>
      <c r="L8" s="165">
        <v>0</v>
      </c>
      <c r="M8" s="165">
        <v>11</v>
      </c>
      <c r="N8" s="165">
        <v>0</v>
      </c>
      <c r="O8" s="165">
        <v>9</v>
      </c>
      <c r="P8" s="165">
        <v>0</v>
      </c>
      <c r="Q8" s="165">
        <v>2</v>
      </c>
      <c r="R8" s="168">
        <v>0</v>
      </c>
      <c r="S8" s="165">
        <f t="shared" si="4"/>
        <v>9</v>
      </c>
      <c r="T8" s="197">
        <f t="shared" si="5"/>
        <v>0</v>
      </c>
    </row>
    <row r="9" spans="1:20" s="60" customFormat="1" ht="45" customHeight="1">
      <c r="A9" s="61" t="s">
        <v>82</v>
      </c>
      <c r="B9" s="99">
        <f t="shared" si="6"/>
        <v>5</v>
      </c>
      <c r="C9" s="167">
        <v>111</v>
      </c>
      <c r="D9" s="165">
        <v>31</v>
      </c>
      <c r="E9" s="165">
        <v>80</v>
      </c>
      <c r="F9" s="165">
        <v>1</v>
      </c>
      <c r="G9" s="165">
        <v>88</v>
      </c>
      <c r="H9" s="165">
        <v>12</v>
      </c>
      <c r="I9" s="165">
        <v>12</v>
      </c>
      <c r="J9" s="165">
        <v>12</v>
      </c>
      <c r="K9" s="165">
        <f t="shared" si="1"/>
        <v>35</v>
      </c>
      <c r="L9" s="165">
        <v>0</v>
      </c>
      <c r="M9" s="165">
        <v>17</v>
      </c>
      <c r="N9" s="165">
        <v>1</v>
      </c>
      <c r="O9" s="165">
        <v>13</v>
      </c>
      <c r="P9" s="165">
        <v>1</v>
      </c>
      <c r="Q9" s="165">
        <v>1</v>
      </c>
      <c r="R9" s="168">
        <v>1</v>
      </c>
      <c r="S9" s="165">
        <f t="shared" si="4"/>
        <v>22</v>
      </c>
      <c r="T9" s="197">
        <f t="shared" si="5"/>
        <v>0</v>
      </c>
    </row>
    <row r="10" spans="1:20" s="60" customFormat="1" ht="61.5" customHeight="1">
      <c r="A10" s="61" t="s">
        <v>83</v>
      </c>
      <c r="B10" s="99">
        <f t="shared" si="6"/>
        <v>6</v>
      </c>
      <c r="C10" s="167">
        <v>464</v>
      </c>
      <c r="D10" s="167">
        <v>142</v>
      </c>
      <c r="E10" s="167">
        <v>322</v>
      </c>
      <c r="F10" s="167">
        <v>2</v>
      </c>
      <c r="G10" s="166">
        <v>356</v>
      </c>
      <c r="H10" s="166">
        <v>37</v>
      </c>
      <c r="I10" s="166">
        <v>50</v>
      </c>
      <c r="J10" s="166">
        <v>40</v>
      </c>
      <c r="K10" s="165">
        <f t="shared" si="1"/>
        <v>151</v>
      </c>
      <c r="L10" s="166">
        <v>1</v>
      </c>
      <c r="M10" s="166">
        <v>77</v>
      </c>
      <c r="N10" s="166">
        <v>1</v>
      </c>
      <c r="O10" s="166">
        <v>51</v>
      </c>
      <c r="P10" s="166">
        <v>6</v>
      </c>
      <c r="Q10" s="166">
        <v>8</v>
      </c>
      <c r="R10" s="168">
        <v>11</v>
      </c>
      <c r="S10" s="165">
        <f t="shared" si="4"/>
        <v>106</v>
      </c>
      <c r="T10" s="197">
        <f t="shared" si="5"/>
        <v>0</v>
      </c>
    </row>
    <row r="11" spans="1:20" s="62" customFormat="1" ht="94.5" customHeight="1">
      <c r="A11" s="61" t="s">
        <v>101</v>
      </c>
      <c r="B11" s="99">
        <f t="shared" si="6"/>
        <v>7</v>
      </c>
      <c r="C11" s="167">
        <v>2511</v>
      </c>
      <c r="D11" s="165">
        <v>396</v>
      </c>
      <c r="E11" s="165">
        <v>2115</v>
      </c>
      <c r="F11" s="165">
        <v>6</v>
      </c>
      <c r="G11" s="182">
        <v>2203</v>
      </c>
      <c r="H11" s="167">
        <v>737</v>
      </c>
      <c r="I11" s="167">
        <v>194</v>
      </c>
      <c r="J11" s="167">
        <v>103</v>
      </c>
      <c r="K11" s="165">
        <f t="shared" si="1"/>
        <v>853</v>
      </c>
      <c r="L11" s="167">
        <v>13</v>
      </c>
      <c r="M11" s="167">
        <v>303</v>
      </c>
      <c r="N11" s="167">
        <v>5</v>
      </c>
      <c r="O11" s="167">
        <v>200</v>
      </c>
      <c r="P11" s="167">
        <v>19</v>
      </c>
      <c r="Q11" s="167">
        <v>34</v>
      </c>
      <c r="R11" s="168">
        <v>45</v>
      </c>
      <c r="S11" s="165">
        <f t="shared" si="4"/>
        <v>302</v>
      </c>
      <c r="T11" s="197">
        <f t="shared" si="5"/>
        <v>0</v>
      </c>
    </row>
    <row r="12" spans="1:20" s="62" customFormat="1" ht="68.25" customHeight="1">
      <c r="A12" s="63" t="s">
        <v>142</v>
      </c>
      <c r="B12" s="99">
        <f>1+B11</f>
        <v>8</v>
      </c>
      <c r="C12" s="167">
        <v>1516</v>
      </c>
      <c r="D12" s="169">
        <v>285</v>
      </c>
      <c r="E12" s="169">
        <v>1231</v>
      </c>
      <c r="F12" s="169">
        <v>3</v>
      </c>
      <c r="G12" s="184">
        <v>1291</v>
      </c>
      <c r="H12" s="169">
        <v>369</v>
      </c>
      <c r="I12" s="169">
        <v>134</v>
      </c>
      <c r="J12" s="169">
        <v>66</v>
      </c>
      <c r="K12" s="171">
        <f t="shared" si="1"/>
        <v>518</v>
      </c>
      <c r="L12" s="169">
        <v>8</v>
      </c>
      <c r="M12" s="169">
        <v>196</v>
      </c>
      <c r="N12" s="169">
        <v>0</v>
      </c>
      <c r="O12" s="169">
        <v>136</v>
      </c>
      <c r="P12" s="169">
        <v>18</v>
      </c>
      <c r="Q12" s="169">
        <v>20</v>
      </c>
      <c r="R12" s="170">
        <v>22</v>
      </c>
      <c r="S12" s="165">
        <f t="shared" si="4"/>
        <v>222</v>
      </c>
      <c r="T12" s="197">
        <f t="shared" si="5"/>
        <v>0</v>
      </c>
    </row>
    <row r="13" spans="1:20" s="62" customFormat="1" ht="57" customHeight="1">
      <c r="A13" s="54" t="s">
        <v>102</v>
      </c>
      <c r="B13" s="99">
        <f t="shared" si="6"/>
        <v>9</v>
      </c>
      <c r="C13" s="167">
        <v>26</v>
      </c>
      <c r="D13" s="169">
        <v>9</v>
      </c>
      <c r="E13" s="169">
        <v>17</v>
      </c>
      <c r="F13" s="169">
        <v>0</v>
      </c>
      <c r="G13" s="169">
        <v>17</v>
      </c>
      <c r="H13" s="169">
        <v>2</v>
      </c>
      <c r="I13" s="169">
        <v>5</v>
      </c>
      <c r="J13" s="169">
        <v>1</v>
      </c>
      <c r="K13" s="171">
        <f t="shared" si="1"/>
        <v>5</v>
      </c>
      <c r="L13" s="169">
        <v>1</v>
      </c>
      <c r="M13" s="169">
        <v>3</v>
      </c>
      <c r="N13" s="169">
        <v>0</v>
      </c>
      <c r="O13" s="169">
        <v>2</v>
      </c>
      <c r="P13" s="169">
        <v>0</v>
      </c>
      <c r="Q13" s="169">
        <v>0</v>
      </c>
      <c r="R13" s="170">
        <v>1</v>
      </c>
      <c r="S13" s="165">
        <f t="shared" si="4"/>
        <v>9</v>
      </c>
      <c r="T13" s="197">
        <f t="shared" si="5"/>
        <v>0</v>
      </c>
    </row>
    <row r="14" spans="1:20" s="62" customFormat="1" ht="42" customHeight="1">
      <c r="A14" s="55" t="s">
        <v>84</v>
      </c>
      <c r="B14" s="99">
        <f t="shared" si="6"/>
        <v>10</v>
      </c>
      <c r="C14" s="167">
        <v>3</v>
      </c>
      <c r="D14" s="169">
        <v>0</v>
      </c>
      <c r="E14" s="169">
        <v>3</v>
      </c>
      <c r="F14" s="169">
        <v>0</v>
      </c>
      <c r="G14" s="169">
        <v>2</v>
      </c>
      <c r="H14" s="169">
        <v>0</v>
      </c>
      <c r="I14" s="169">
        <v>1</v>
      </c>
      <c r="J14" s="169">
        <v>0</v>
      </c>
      <c r="K14" s="171">
        <f t="shared" si="1"/>
        <v>0</v>
      </c>
      <c r="L14" s="169">
        <v>0</v>
      </c>
      <c r="M14" s="169">
        <v>1</v>
      </c>
      <c r="N14" s="169">
        <v>0</v>
      </c>
      <c r="O14" s="169">
        <v>0</v>
      </c>
      <c r="P14" s="169">
        <v>0</v>
      </c>
      <c r="Q14" s="169">
        <v>0</v>
      </c>
      <c r="R14" s="170">
        <v>1</v>
      </c>
      <c r="S14" s="165">
        <f t="shared" si="4"/>
        <v>1</v>
      </c>
      <c r="T14" s="197">
        <f t="shared" si="5"/>
        <v>0</v>
      </c>
    </row>
    <row r="15" spans="1:20" s="62" customFormat="1" ht="61.5" customHeight="1">
      <c r="A15" s="54" t="s">
        <v>103</v>
      </c>
      <c r="B15" s="99">
        <f t="shared" si="6"/>
        <v>11</v>
      </c>
      <c r="C15" s="167">
        <v>1293</v>
      </c>
      <c r="D15" s="169">
        <v>229</v>
      </c>
      <c r="E15" s="169">
        <v>1064</v>
      </c>
      <c r="F15" s="169">
        <v>3</v>
      </c>
      <c r="G15" s="170">
        <v>1121</v>
      </c>
      <c r="H15" s="170">
        <v>333</v>
      </c>
      <c r="I15" s="170">
        <v>115</v>
      </c>
      <c r="J15" s="170">
        <v>60</v>
      </c>
      <c r="K15" s="171">
        <f t="shared" si="1"/>
        <v>437</v>
      </c>
      <c r="L15" s="170">
        <v>7</v>
      </c>
      <c r="M15" s="170">
        <v>169</v>
      </c>
      <c r="N15" s="170">
        <v>0</v>
      </c>
      <c r="O15" s="170">
        <v>119</v>
      </c>
      <c r="P15" s="170">
        <v>16</v>
      </c>
      <c r="Q15" s="170">
        <v>17</v>
      </c>
      <c r="R15" s="170">
        <v>17</v>
      </c>
      <c r="S15" s="165">
        <f t="shared" si="4"/>
        <v>169</v>
      </c>
      <c r="T15" s="197">
        <f t="shared" si="5"/>
        <v>0</v>
      </c>
    </row>
    <row r="16" spans="1:20" s="62" customFormat="1" ht="38.25" customHeight="1">
      <c r="A16" s="55" t="s">
        <v>85</v>
      </c>
      <c r="B16" s="99">
        <f t="shared" si="6"/>
        <v>12</v>
      </c>
      <c r="C16" s="167">
        <v>677</v>
      </c>
      <c r="D16" s="171">
        <v>118</v>
      </c>
      <c r="E16" s="171">
        <v>559</v>
      </c>
      <c r="F16" s="171">
        <v>2</v>
      </c>
      <c r="G16" s="169">
        <v>583</v>
      </c>
      <c r="H16" s="169">
        <v>168</v>
      </c>
      <c r="I16" s="169">
        <v>68</v>
      </c>
      <c r="J16" s="169">
        <v>33</v>
      </c>
      <c r="K16" s="171">
        <f t="shared" si="1"/>
        <v>214</v>
      </c>
      <c r="L16" s="169">
        <v>3</v>
      </c>
      <c r="M16" s="169">
        <v>97</v>
      </c>
      <c r="N16" s="169">
        <v>0</v>
      </c>
      <c r="O16" s="169">
        <v>72</v>
      </c>
      <c r="P16" s="169">
        <v>7</v>
      </c>
      <c r="Q16" s="169">
        <v>11</v>
      </c>
      <c r="R16" s="170">
        <v>7</v>
      </c>
      <c r="S16" s="165">
        <f t="shared" si="4"/>
        <v>92</v>
      </c>
      <c r="T16" s="197">
        <f t="shared" si="5"/>
        <v>0</v>
      </c>
    </row>
    <row r="17" spans="1:20" s="62" customFormat="1" ht="54.75" customHeight="1">
      <c r="A17" s="63" t="s">
        <v>104</v>
      </c>
      <c r="B17" s="99">
        <f t="shared" si="6"/>
        <v>13</v>
      </c>
      <c r="C17" s="167">
        <v>519</v>
      </c>
      <c r="D17" s="169">
        <v>103</v>
      </c>
      <c r="E17" s="169">
        <v>416</v>
      </c>
      <c r="F17" s="169">
        <v>2</v>
      </c>
      <c r="G17" s="169">
        <v>442</v>
      </c>
      <c r="H17" s="169">
        <v>110</v>
      </c>
      <c r="I17" s="169">
        <v>48</v>
      </c>
      <c r="J17" s="169">
        <v>49</v>
      </c>
      <c r="K17" s="171">
        <f t="shared" si="1"/>
        <v>167</v>
      </c>
      <c r="L17" s="169">
        <v>3</v>
      </c>
      <c r="M17" s="169">
        <v>65</v>
      </c>
      <c r="N17" s="169">
        <v>2</v>
      </c>
      <c r="O17" s="169">
        <v>47</v>
      </c>
      <c r="P17" s="169">
        <v>2</v>
      </c>
      <c r="Q17" s="169">
        <v>10</v>
      </c>
      <c r="R17" s="170">
        <v>4</v>
      </c>
      <c r="S17" s="165">
        <f t="shared" si="4"/>
        <v>75</v>
      </c>
      <c r="T17" s="197">
        <f t="shared" si="5"/>
        <v>0</v>
      </c>
    </row>
    <row r="18" spans="1:20" s="62" customFormat="1" ht="42.75" customHeight="1">
      <c r="A18" s="54" t="s">
        <v>86</v>
      </c>
      <c r="B18" s="99">
        <f t="shared" si="6"/>
        <v>14</v>
      </c>
      <c r="C18" s="167">
        <v>57</v>
      </c>
      <c r="D18" s="169">
        <v>15</v>
      </c>
      <c r="E18" s="169">
        <v>42</v>
      </c>
      <c r="F18" s="169">
        <v>0</v>
      </c>
      <c r="G18" s="169">
        <v>47</v>
      </c>
      <c r="H18" s="169">
        <v>11</v>
      </c>
      <c r="I18" s="169">
        <v>5</v>
      </c>
      <c r="J18" s="169">
        <v>2</v>
      </c>
      <c r="K18" s="171">
        <f t="shared" si="1"/>
        <v>19</v>
      </c>
      <c r="L18" s="169">
        <v>1</v>
      </c>
      <c r="M18" s="169">
        <v>9</v>
      </c>
      <c r="N18" s="169">
        <v>1</v>
      </c>
      <c r="O18" s="169">
        <v>6</v>
      </c>
      <c r="P18" s="169">
        <v>0</v>
      </c>
      <c r="Q18" s="169">
        <v>1</v>
      </c>
      <c r="R18" s="170">
        <v>1</v>
      </c>
      <c r="S18" s="165">
        <f t="shared" si="4"/>
        <v>10</v>
      </c>
      <c r="T18" s="197">
        <f t="shared" si="5"/>
        <v>0</v>
      </c>
    </row>
    <row r="19" spans="1:20" s="62" customFormat="1" ht="41.25" customHeight="1">
      <c r="A19" s="63" t="s">
        <v>8</v>
      </c>
      <c r="B19" s="99">
        <f t="shared" si="6"/>
        <v>15</v>
      </c>
      <c r="C19" s="167">
        <v>18</v>
      </c>
      <c r="D19" s="169">
        <v>0</v>
      </c>
      <c r="E19" s="169">
        <v>18</v>
      </c>
      <c r="F19" s="169">
        <v>0</v>
      </c>
      <c r="G19" s="169">
        <v>15</v>
      </c>
      <c r="H19" s="169">
        <v>2</v>
      </c>
      <c r="I19" s="169">
        <v>3</v>
      </c>
      <c r="J19" s="169">
        <v>1</v>
      </c>
      <c r="K19" s="171">
        <f t="shared" si="1"/>
        <v>4</v>
      </c>
      <c r="L19" s="169">
        <v>0</v>
      </c>
      <c r="M19" s="169">
        <v>5</v>
      </c>
      <c r="N19" s="169">
        <v>0</v>
      </c>
      <c r="O19" s="169">
        <v>4</v>
      </c>
      <c r="P19" s="169">
        <v>0</v>
      </c>
      <c r="Q19" s="169">
        <v>0</v>
      </c>
      <c r="R19" s="170">
        <v>1</v>
      </c>
      <c r="S19" s="165">
        <f t="shared" si="4"/>
        <v>3</v>
      </c>
      <c r="T19" s="197">
        <f t="shared" si="5"/>
        <v>0</v>
      </c>
    </row>
    <row r="20" spans="1:20" s="62" customFormat="1" ht="55.5" customHeight="1">
      <c r="A20" s="64" t="s">
        <v>105</v>
      </c>
      <c r="B20" s="99">
        <f t="shared" si="6"/>
        <v>16</v>
      </c>
      <c r="C20" s="167">
        <v>195</v>
      </c>
      <c r="D20" s="169">
        <v>38</v>
      </c>
      <c r="E20" s="169">
        <v>157</v>
      </c>
      <c r="F20" s="169">
        <v>0</v>
      </c>
      <c r="G20" s="169">
        <v>170</v>
      </c>
      <c r="H20" s="169">
        <v>52</v>
      </c>
      <c r="I20" s="169">
        <v>10</v>
      </c>
      <c r="J20" s="169">
        <v>9</v>
      </c>
      <c r="K20" s="171">
        <f t="shared" si="1"/>
        <v>65</v>
      </c>
      <c r="L20" s="169">
        <v>0</v>
      </c>
      <c r="M20" s="169">
        <v>34</v>
      </c>
      <c r="N20" s="169">
        <v>1</v>
      </c>
      <c r="O20" s="169">
        <v>25</v>
      </c>
      <c r="P20" s="169">
        <v>0</v>
      </c>
      <c r="Q20" s="169">
        <v>2</v>
      </c>
      <c r="R20" s="170">
        <v>6</v>
      </c>
      <c r="S20" s="165">
        <f t="shared" si="4"/>
        <v>25</v>
      </c>
      <c r="T20" s="197">
        <f t="shared" si="5"/>
        <v>0</v>
      </c>
    </row>
    <row r="21" spans="1:20" s="62" customFormat="1" ht="47.25" customHeight="1">
      <c r="A21" s="56" t="s">
        <v>87</v>
      </c>
      <c r="B21" s="99">
        <f t="shared" si="6"/>
        <v>17</v>
      </c>
      <c r="C21" s="167">
        <v>82</v>
      </c>
      <c r="D21" s="169">
        <v>22</v>
      </c>
      <c r="E21" s="169">
        <v>60</v>
      </c>
      <c r="F21" s="169">
        <v>0</v>
      </c>
      <c r="G21" s="169">
        <v>71</v>
      </c>
      <c r="H21" s="169">
        <v>19</v>
      </c>
      <c r="I21" s="169">
        <v>3</v>
      </c>
      <c r="J21" s="169">
        <v>4</v>
      </c>
      <c r="K21" s="171">
        <f t="shared" si="1"/>
        <v>27</v>
      </c>
      <c r="L21" s="169">
        <v>0</v>
      </c>
      <c r="M21" s="169">
        <v>18</v>
      </c>
      <c r="N21" s="169">
        <v>0</v>
      </c>
      <c r="O21" s="169">
        <v>15</v>
      </c>
      <c r="P21" s="169">
        <v>0</v>
      </c>
      <c r="Q21" s="169">
        <v>2</v>
      </c>
      <c r="R21" s="170">
        <v>1</v>
      </c>
      <c r="S21" s="165">
        <f t="shared" si="4"/>
        <v>11</v>
      </c>
      <c r="T21" s="197">
        <f t="shared" si="5"/>
        <v>0</v>
      </c>
    </row>
    <row r="22" spans="1:20" s="62" customFormat="1" ht="51" customHeight="1">
      <c r="A22" s="64" t="s">
        <v>9</v>
      </c>
      <c r="B22" s="99">
        <f t="shared" si="6"/>
        <v>18</v>
      </c>
      <c r="C22" s="167">
        <v>293</v>
      </c>
      <c r="D22" s="169">
        <v>51</v>
      </c>
      <c r="E22" s="169">
        <v>242</v>
      </c>
      <c r="F22" s="169">
        <v>1</v>
      </c>
      <c r="G22" s="169">
        <v>259</v>
      </c>
      <c r="H22" s="169">
        <v>90</v>
      </c>
      <c r="I22" s="169">
        <v>17</v>
      </c>
      <c r="J22" s="169">
        <v>6</v>
      </c>
      <c r="K22" s="171">
        <f t="shared" si="1"/>
        <v>104</v>
      </c>
      <c r="L22" s="169">
        <v>1</v>
      </c>
      <c r="M22" s="169">
        <v>41</v>
      </c>
      <c r="N22" s="169">
        <v>2</v>
      </c>
      <c r="O22" s="169">
        <v>16</v>
      </c>
      <c r="P22" s="169">
        <v>3</v>
      </c>
      <c r="Q22" s="169">
        <v>4</v>
      </c>
      <c r="R22" s="170">
        <v>16</v>
      </c>
      <c r="S22" s="165">
        <f t="shared" si="4"/>
        <v>33</v>
      </c>
      <c r="T22" s="197">
        <f t="shared" si="5"/>
        <v>0</v>
      </c>
    </row>
    <row r="23" spans="1:20" s="62" customFormat="1" ht="91.5" customHeight="1">
      <c r="A23" s="64" t="s">
        <v>106</v>
      </c>
      <c r="B23" s="99">
        <f t="shared" si="6"/>
        <v>19</v>
      </c>
      <c r="C23" s="167">
        <v>145</v>
      </c>
      <c r="D23" s="169">
        <v>12</v>
      </c>
      <c r="E23" s="169">
        <v>133</v>
      </c>
      <c r="F23" s="169">
        <v>0</v>
      </c>
      <c r="G23" s="169">
        <v>130</v>
      </c>
      <c r="H23" s="169">
        <v>67</v>
      </c>
      <c r="I23" s="169">
        <v>1</v>
      </c>
      <c r="J23" s="169">
        <v>3</v>
      </c>
      <c r="K23" s="171">
        <f t="shared" si="1"/>
        <v>47</v>
      </c>
      <c r="L23" s="169">
        <v>0</v>
      </c>
      <c r="M23" s="169">
        <v>12</v>
      </c>
      <c r="N23" s="169">
        <v>0</v>
      </c>
      <c r="O23" s="169">
        <v>8</v>
      </c>
      <c r="P23" s="169">
        <v>1</v>
      </c>
      <c r="Q23" s="169">
        <v>2</v>
      </c>
      <c r="R23" s="170">
        <v>1</v>
      </c>
      <c r="S23" s="165">
        <f t="shared" si="4"/>
        <v>15</v>
      </c>
      <c r="T23" s="197">
        <f t="shared" si="5"/>
        <v>0</v>
      </c>
    </row>
    <row r="24" spans="1:20" s="62" customFormat="1" ht="63.75" customHeight="1">
      <c r="A24" s="54" t="s">
        <v>107</v>
      </c>
      <c r="B24" s="99">
        <f t="shared" si="6"/>
        <v>20</v>
      </c>
      <c r="C24" s="167">
        <v>84</v>
      </c>
      <c r="D24" s="169">
        <v>7</v>
      </c>
      <c r="E24" s="169">
        <v>77</v>
      </c>
      <c r="F24" s="169">
        <v>0</v>
      </c>
      <c r="G24" s="170">
        <v>73</v>
      </c>
      <c r="H24" s="170">
        <v>41</v>
      </c>
      <c r="I24" s="170">
        <v>0</v>
      </c>
      <c r="J24" s="170">
        <v>2</v>
      </c>
      <c r="K24" s="171">
        <f t="shared" si="1"/>
        <v>23</v>
      </c>
      <c r="L24" s="170">
        <v>0</v>
      </c>
      <c r="M24" s="170">
        <v>7</v>
      </c>
      <c r="N24" s="170">
        <v>0</v>
      </c>
      <c r="O24" s="170">
        <v>4</v>
      </c>
      <c r="P24" s="170">
        <v>1</v>
      </c>
      <c r="Q24" s="170">
        <v>1</v>
      </c>
      <c r="R24" s="170">
        <v>1</v>
      </c>
      <c r="S24" s="165">
        <f t="shared" si="4"/>
        <v>11</v>
      </c>
      <c r="T24" s="197">
        <f t="shared" si="5"/>
        <v>0</v>
      </c>
    </row>
    <row r="25" spans="1:20" s="62" customFormat="1" ht="51" customHeight="1">
      <c r="A25" s="55" t="s">
        <v>88</v>
      </c>
      <c r="B25" s="99">
        <f t="shared" si="6"/>
        <v>21</v>
      </c>
      <c r="C25" s="167">
        <v>19</v>
      </c>
      <c r="D25" s="171">
        <v>1</v>
      </c>
      <c r="E25" s="171">
        <v>18</v>
      </c>
      <c r="F25" s="171">
        <v>0</v>
      </c>
      <c r="G25" s="169">
        <v>16</v>
      </c>
      <c r="H25" s="169">
        <v>10</v>
      </c>
      <c r="I25" s="169">
        <v>0</v>
      </c>
      <c r="J25" s="169">
        <v>0</v>
      </c>
      <c r="K25" s="171">
        <f t="shared" si="1"/>
        <v>6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70">
        <v>0</v>
      </c>
      <c r="S25" s="165">
        <f t="shared" si="4"/>
        <v>3</v>
      </c>
      <c r="T25" s="197">
        <f t="shared" si="5"/>
        <v>0</v>
      </c>
    </row>
    <row r="26" spans="1:20" s="62" customFormat="1" ht="51" customHeight="1">
      <c r="A26" s="63" t="s">
        <v>19</v>
      </c>
      <c r="B26" s="99">
        <f t="shared" si="6"/>
        <v>22</v>
      </c>
      <c r="C26" s="167">
        <v>46</v>
      </c>
      <c r="D26" s="169">
        <v>3</v>
      </c>
      <c r="E26" s="169">
        <v>43</v>
      </c>
      <c r="F26" s="169">
        <v>0</v>
      </c>
      <c r="G26" s="169">
        <v>30</v>
      </c>
      <c r="H26" s="169">
        <v>18</v>
      </c>
      <c r="I26" s="169">
        <v>0</v>
      </c>
      <c r="J26" s="169">
        <v>3</v>
      </c>
      <c r="K26" s="171">
        <f t="shared" si="1"/>
        <v>9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0</v>
      </c>
      <c r="S26" s="165">
        <f t="shared" si="4"/>
        <v>16</v>
      </c>
      <c r="T26" s="197">
        <f t="shared" si="5"/>
        <v>0</v>
      </c>
    </row>
    <row r="27" spans="1:20" s="62" customFormat="1" ht="67.5" customHeight="1">
      <c r="A27" s="64" t="s">
        <v>108</v>
      </c>
      <c r="B27" s="99">
        <f t="shared" si="6"/>
        <v>23</v>
      </c>
      <c r="C27" s="167">
        <v>307</v>
      </c>
      <c r="D27" s="169">
        <v>80</v>
      </c>
      <c r="E27" s="169">
        <v>227</v>
      </c>
      <c r="F27" s="169">
        <v>4</v>
      </c>
      <c r="G27" s="169">
        <v>247</v>
      </c>
      <c r="H27" s="169">
        <v>62</v>
      </c>
      <c r="I27" s="169">
        <v>28</v>
      </c>
      <c r="J27" s="169">
        <v>12</v>
      </c>
      <c r="K27" s="171">
        <f t="shared" si="1"/>
        <v>97</v>
      </c>
      <c r="L27" s="169">
        <v>3</v>
      </c>
      <c r="M27" s="169">
        <v>45</v>
      </c>
      <c r="N27" s="169">
        <v>2</v>
      </c>
      <c r="O27" s="169">
        <v>25</v>
      </c>
      <c r="P27" s="169">
        <v>5</v>
      </c>
      <c r="Q27" s="169">
        <v>6</v>
      </c>
      <c r="R27" s="170">
        <v>7</v>
      </c>
      <c r="S27" s="165">
        <f t="shared" si="4"/>
        <v>56</v>
      </c>
      <c r="T27" s="197">
        <f t="shared" si="5"/>
        <v>0</v>
      </c>
    </row>
    <row r="28" spans="1:20" s="62" customFormat="1" ht="60.75" customHeight="1">
      <c r="A28" s="54" t="s">
        <v>109</v>
      </c>
      <c r="B28" s="99">
        <f t="shared" si="6"/>
        <v>24</v>
      </c>
      <c r="C28" s="167">
        <v>240</v>
      </c>
      <c r="D28" s="169">
        <v>61</v>
      </c>
      <c r="E28" s="169">
        <v>179</v>
      </c>
      <c r="F28" s="169">
        <v>3</v>
      </c>
      <c r="G28" s="169">
        <v>193</v>
      </c>
      <c r="H28" s="169">
        <v>54</v>
      </c>
      <c r="I28" s="169">
        <v>23</v>
      </c>
      <c r="J28" s="169">
        <v>8</v>
      </c>
      <c r="K28" s="171">
        <f t="shared" si="1"/>
        <v>74</v>
      </c>
      <c r="L28" s="169">
        <v>1</v>
      </c>
      <c r="M28" s="169">
        <v>33</v>
      </c>
      <c r="N28" s="169">
        <v>2</v>
      </c>
      <c r="O28" s="169">
        <v>17</v>
      </c>
      <c r="P28" s="169">
        <v>5</v>
      </c>
      <c r="Q28" s="169">
        <v>5</v>
      </c>
      <c r="R28" s="170">
        <v>4</v>
      </c>
      <c r="S28" s="165">
        <f t="shared" si="4"/>
        <v>44</v>
      </c>
      <c r="T28" s="197">
        <f t="shared" si="5"/>
        <v>0</v>
      </c>
    </row>
    <row r="29" spans="1:20" s="62" customFormat="1" ht="44.25" customHeight="1">
      <c r="A29" s="55" t="s">
        <v>91</v>
      </c>
      <c r="B29" s="99">
        <f t="shared" si="6"/>
        <v>25</v>
      </c>
      <c r="C29" s="167">
        <v>61</v>
      </c>
      <c r="D29" s="169">
        <v>15</v>
      </c>
      <c r="E29" s="169">
        <v>46</v>
      </c>
      <c r="F29" s="169">
        <v>0</v>
      </c>
      <c r="G29" s="169">
        <v>46</v>
      </c>
      <c r="H29" s="169">
        <v>15</v>
      </c>
      <c r="I29" s="169">
        <v>3</v>
      </c>
      <c r="J29" s="169">
        <v>1</v>
      </c>
      <c r="K29" s="171">
        <f t="shared" si="1"/>
        <v>16</v>
      </c>
      <c r="L29" s="169">
        <v>0</v>
      </c>
      <c r="M29" s="169">
        <v>11</v>
      </c>
      <c r="N29" s="169">
        <v>1</v>
      </c>
      <c r="O29" s="169">
        <v>5</v>
      </c>
      <c r="P29" s="169">
        <v>2</v>
      </c>
      <c r="Q29" s="169">
        <v>0</v>
      </c>
      <c r="R29" s="170">
        <v>3</v>
      </c>
      <c r="S29" s="165">
        <f t="shared" si="4"/>
        <v>15</v>
      </c>
      <c r="T29" s="197">
        <f t="shared" si="5"/>
        <v>0</v>
      </c>
    </row>
    <row r="30" spans="1:20" s="62" customFormat="1" ht="42.75" customHeight="1">
      <c r="A30" s="63" t="s">
        <v>20</v>
      </c>
      <c r="B30" s="99">
        <f t="shared" si="6"/>
        <v>26</v>
      </c>
      <c r="C30" s="167">
        <v>6</v>
      </c>
      <c r="D30" s="169">
        <v>2</v>
      </c>
      <c r="E30" s="169">
        <v>4</v>
      </c>
      <c r="F30" s="169">
        <v>0</v>
      </c>
      <c r="G30" s="169">
        <v>6</v>
      </c>
      <c r="H30" s="169">
        <v>2</v>
      </c>
      <c r="I30" s="169">
        <v>0</v>
      </c>
      <c r="J30" s="169">
        <v>1</v>
      </c>
      <c r="K30" s="171">
        <f t="shared" si="1"/>
        <v>1</v>
      </c>
      <c r="L30" s="169">
        <v>0</v>
      </c>
      <c r="M30" s="169">
        <v>2</v>
      </c>
      <c r="N30" s="169">
        <v>0</v>
      </c>
      <c r="O30" s="169">
        <v>0</v>
      </c>
      <c r="P30" s="169">
        <v>0</v>
      </c>
      <c r="Q30" s="169">
        <v>2</v>
      </c>
      <c r="R30" s="170">
        <v>0</v>
      </c>
      <c r="S30" s="165">
        <f t="shared" si="4"/>
        <v>0</v>
      </c>
      <c r="T30" s="197">
        <f t="shared" si="5"/>
        <v>0</v>
      </c>
    </row>
    <row r="31" spans="1:20" s="62" customFormat="1" ht="42" customHeight="1">
      <c r="A31" s="63" t="s">
        <v>10</v>
      </c>
      <c r="B31" s="99">
        <f t="shared" si="6"/>
        <v>27</v>
      </c>
      <c r="C31" s="167">
        <v>31</v>
      </c>
      <c r="D31" s="169">
        <v>2</v>
      </c>
      <c r="E31" s="169">
        <v>29</v>
      </c>
      <c r="F31" s="169">
        <v>0</v>
      </c>
      <c r="G31" s="169">
        <v>28</v>
      </c>
      <c r="H31" s="169">
        <v>11</v>
      </c>
      <c r="I31" s="169">
        <v>2</v>
      </c>
      <c r="J31" s="169">
        <v>1</v>
      </c>
      <c r="K31" s="171">
        <f t="shared" si="1"/>
        <v>11</v>
      </c>
      <c r="L31" s="169">
        <v>0</v>
      </c>
      <c r="M31" s="169">
        <v>3</v>
      </c>
      <c r="N31" s="169">
        <v>0</v>
      </c>
      <c r="O31" s="169">
        <v>3</v>
      </c>
      <c r="P31" s="169">
        <v>0</v>
      </c>
      <c r="Q31" s="169">
        <v>0</v>
      </c>
      <c r="R31" s="170">
        <v>0</v>
      </c>
      <c r="S31" s="165">
        <f t="shared" si="4"/>
        <v>3</v>
      </c>
      <c r="T31" s="197">
        <f t="shared" si="5"/>
        <v>0</v>
      </c>
    </row>
    <row r="32" spans="1:20" s="62" customFormat="1" ht="39.75" customHeight="1">
      <c r="A32" s="63" t="s">
        <v>11</v>
      </c>
      <c r="B32" s="99">
        <f t="shared" si="6"/>
        <v>28</v>
      </c>
      <c r="C32" s="167">
        <v>14</v>
      </c>
      <c r="D32" s="169">
        <v>5</v>
      </c>
      <c r="E32" s="169">
        <v>9</v>
      </c>
      <c r="F32" s="169">
        <v>0</v>
      </c>
      <c r="G32" s="169">
        <v>10</v>
      </c>
      <c r="H32" s="169">
        <v>3</v>
      </c>
      <c r="I32" s="169">
        <v>1</v>
      </c>
      <c r="J32" s="169">
        <v>0</v>
      </c>
      <c r="K32" s="171">
        <f t="shared" si="1"/>
        <v>3</v>
      </c>
      <c r="L32" s="169">
        <v>0</v>
      </c>
      <c r="M32" s="169">
        <v>3</v>
      </c>
      <c r="N32" s="169">
        <v>0</v>
      </c>
      <c r="O32" s="169">
        <v>0</v>
      </c>
      <c r="P32" s="169">
        <v>0</v>
      </c>
      <c r="Q32" s="169">
        <v>2</v>
      </c>
      <c r="R32" s="170">
        <v>1</v>
      </c>
      <c r="S32" s="165">
        <f t="shared" si="4"/>
        <v>4</v>
      </c>
      <c r="T32" s="197">
        <f t="shared" si="5"/>
        <v>0</v>
      </c>
    </row>
    <row r="33" spans="1:20" s="62" customFormat="1" ht="79.5" customHeight="1">
      <c r="A33" s="63" t="s">
        <v>110</v>
      </c>
      <c r="B33" s="99">
        <f t="shared" si="6"/>
        <v>29</v>
      </c>
      <c r="C33" s="167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71">
        <f t="shared" si="1"/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70">
        <v>0</v>
      </c>
      <c r="S33" s="165">
        <f t="shared" si="4"/>
        <v>0</v>
      </c>
      <c r="T33" s="197">
        <f t="shared" si="5"/>
        <v>0</v>
      </c>
    </row>
    <row r="34" spans="1:20" s="62" customFormat="1" ht="51.75" customHeight="1">
      <c r="A34" s="54" t="s">
        <v>89</v>
      </c>
      <c r="B34" s="99">
        <f t="shared" si="6"/>
        <v>30</v>
      </c>
      <c r="C34" s="167">
        <v>0</v>
      </c>
      <c r="D34" s="169">
        <v>0</v>
      </c>
      <c r="E34" s="169">
        <v>0</v>
      </c>
      <c r="F34" s="169">
        <v>0</v>
      </c>
      <c r="G34" s="170">
        <v>0</v>
      </c>
      <c r="H34" s="170">
        <v>0</v>
      </c>
      <c r="I34" s="170">
        <v>0</v>
      </c>
      <c r="J34" s="170">
        <v>0</v>
      </c>
      <c r="K34" s="171">
        <f t="shared" si="1"/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65">
        <f t="shared" si="4"/>
        <v>0</v>
      </c>
      <c r="T34" s="197">
        <f t="shared" si="5"/>
        <v>0</v>
      </c>
    </row>
    <row r="35" spans="1:20" s="62" customFormat="1" ht="44.25" customHeight="1">
      <c r="A35" s="64" t="s">
        <v>18</v>
      </c>
      <c r="B35" s="99">
        <f t="shared" si="6"/>
        <v>31</v>
      </c>
      <c r="C35" s="167">
        <v>253</v>
      </c>
      <c r="D35" s="171">
        <v>45</v>
      </c>
      <c r="E35" s="171">
        <v>208</v>
      </c>
      <c r="F35" s="171">
        <v>0</v>
      </c>
      <c r="G35" s="169">
        <v>221</v>
      </c>
      <c r="H35" s="169">
        <v>51</v>
      </c>
      <c r="I35" s="169">
        <v>31</v>
      </c>
      <c r="J35" s="169">
        <v>21</v>
      </c>
      <c r="K35" s="171">
        <f t="shared" si="1"/>
        <v>83</v>
      </c>
      <c r="L35" s="169">
        <v>3</v>
      </c>
      <c r="M35" s="169">
        <v>32</v>
      </c>
      <c r="N35" s="169">
        <v>0</v>
      </c>
      <c r="O35" s="169">
        <v>24</v>
      </c>
      <c r="P35" s="169">
        <v>1</v>
      </c>
      <c r="Q35" s="169">
        <v>4</v>
      </c>
      <c r="R35" s="170">
        <v>3</v>
      </c>
      <c r="S35" s="165">
        <f t="shared" si="4"/>
        <v>32</v>
      </c>
      <c r="T35" s="197">
        <f t="shared" si="5"/>
        <v>0</v>
      </c>
    </row>
    <row r="36" spans="1:20" s="62" customFormat="1" ht="75.75" customHeight="1">
      <c r="A36" s="59" t="s">
        <v>154</v>
      </c>
      <c r="B36" s="99">
        <f t="shared" si="6"/>
        <v>32</v>
      </c>
      <c r="C36" s="167">
        <v>1215</v>
      </c>
      <c r="D36" s="165">
        <v>185</v>
      </c>
      <c r="E36" s="165">
        <v>1030</v>
      </c>
      <c r="F36" s="165">
        <v>9</v>
      </c>
      <c r="G36" s="167">
        <v>959</v>
      </c>
      <c r="H36" s="167">
        <v>368</v>
      </c>
      <c r="I36" s="167">
        <v>66</v>
      </c>
      <c r="J36" s="167">
        <v>57</v>
      </c>
      <c r="K36" s="171">
        <f t="shared" si="1"/>
        <v>354</v>
      </c>
      <c r="L36" s="167">
        <v>4</v>
      </c>
      <c r="M36" s="167">
        <v>110</v>
      </c>
      <c r="N36" s="167">
        <v>0</v>
      </c>
      <c r="O36" s="167">
        <v>79</v>
      </c>
      <c r="P36" s="167">
        <v>5</v>
      </c>
      <c r="Q36" s="167">
        <v>9</v>
      </c>
      <c r="R36" s="168">
        <v>17</v>
      </c>
      <c r="S36" s="165">
        <f t="shared" si="4"/>
        <v>247</v>
      </c>
      <c r="T36" s="197">
        <f t="shared" si="5"/>
        <v>0</v>
      </c>
    </row>
    <row r="37" spans="1:20" s="62" customFormat="1" ht="59.25" customHeight="1">
      <c r="A37" s="63" t="s">
        <v>21</v>
      </c>
      <c r="B37" s="99">
        <f t="shared" si="6"/>
        <v>33</v>
      </c>
      <c r="C37" s="167">
        <v>155</v>
      </c>
      <c r="D37" s="171">
        <v>41</v>
      </c>
      <c r="E37" s="171">
        <v>114</v>
      </c>
      <c r="F37" s="171">
        <v>3</v>
      </c>
      <c r="G37" s="169">
        <v>133</v>
      </c>
      <c r="H37" s="169">
        <v>17</v>
      </c>
      <c r="I37" s="169">
        <v>14</v>
      </c>
      <c r="J37" s="169">
        <v>27</v>
      </c>
      <c r="K37" s="171">
        <f aca="true" t="shared" si="7" ref="K37:K68">G37-H37-I37-J37-L37-M37</f>
        <v>60</v>
      </c>
      <c r="L37" s="169">
        <v>0</v>
      </c>
      <c r="M37" s="169">
        <v>15</v>
      </c>
      <c r="N37" s="169">
        <v>0</v>
      </c>
      <c r="O37" s="169">
        <v>10</v>
      </c>
      <c r="P37" s="169">
        <v>0</v>
      </c>
      <c r="Q37" s="169">
        <v>3</v>
      </c>
      <c r="R37" s="170">
        <v>2</v>
      </c>
      <c r="S37" s="165">
        <f t="shared" si="4"/>
        <v>19</v>
      </c>
      <c r="T37" s="197">
        <f t="shared" si="5"/>
        <v>0</v>
      </c>
    </row>
    <row r="38" spans="1:20" s="62" customFormat="1" ht="64.5" customHeight="1">
      <c r="A38" s="63" t="s">
        <v>22</v>
      </c>
      <c r="B38" s="99">
        <f t="shared" si="6"/>
        <v>34</v>
      </c>
      <c r="C38" s="167">
        <v>254</v>
      </c>
      <c r="D38" s="169">
        <v>34</v>
      </c>
      <c r="E38" s="169">
        <v>220</v>
      </c>
      <c r="F38" s="169">
        <v>1</v>
      </c>
      <c r="G38" s="169">
        <v>210</v>
      </c>
      <c r="H38" s="169">
        <v>91</v>
      </c>
      <c r="I38" s="169">
        <v>14</v>
      </c>
      <c r="J38" s="169">
        <v>4</v>
      </c>
      <c r="K38" s="171">
        <f t="shared" si="7"/>
        <v>75</v>
      </c>
      <c r="L38" s="169">
        <v>1</v>
      </c>
      <c r="M38" s="169">
        <v>25</v>
      </c>
      <c r="N38" s="169">
        <v>0</v>
      </c>
      <c r="O38" s="169">
        <v>17</v>
      </c>
      <c r="P38" s="169">
        <v>1</v>
      </c>
      <c r="Q38" s="169">
        <v>3</v>
      </c>
      <c r="R38" s="170">
        <v>4</v>
      </c>
      <c r="S38" s="165">
        <f aca="true" t="shared" si="8" ref="S38:S70">C38-F38-G38</f>
        <v>43</v>
      </c>
      <c r="T38" s="197">
        <f t="shared" si="5"/>
        <v>0</v>
      </c>
    </row>
    <row r="39" spans="1:20" s="62" customFormat="1" ht="42" customHeight="1">
      <c r="A39" s="63" t="s">
        <v>23</v>
      </c>
      <c r="B39" s="99">
        <f t="shared" si="6"/>
        <v>35</v>
      </c>
      <c r="C39" s="167">
        <v>464</v>
      </c>
      <c r="D39" s="169">
        <v>55</v>
      </c>
      <c r="E39" s="169">
        <v>409</v>
      </c>
      <c r="F39" s="169">
        <v>3</v>
      </c>
      <c r="G39" s="171">
        <v>363</v>
      </c>
      <c r="H39" s="171">
        <v>173</v>
      </c>
      <c r="I39" s="171">
        <v>22</v>
      </c>
      <c r="J39" s="171">
        <v>4</v>
      </c>
      <c r="K39" s="171">
        <f t="shared" si="7"/>
        <v>123</v>
      </c>
      <c r="L39" s="171">
        <v>2</v>
      </c>
      <c r="M39" s="171">
        <v>39</v>
      </c>
      <c r="N39" s="171">
        <v>0</v>
      </c>
      <c r="O39" s="171">
        <v>31</v>
      </c>
      <c r="P39" s="171">
        <v>2</v>
      </c>
      <c r="Q39" s="171">
        <v>2</v>
      </c>
      <c r="R39" s="171">
        <v>4</v>
      </c>
      <c r="S39" s="165">
        <f t="shared" si="8"/>
        <v>98</v>
      </c>
      <c r="T39" s="197">
        <f t="shared" si="5"/>
        <v>0</v>
      </c>
    </row>
    <row r="40" spans="1:20" s="62" customFormat="1" ht="58.5" customHeight="1">
      <c r="A40" s="59" t="s">
        <v>155</v>
      </c>
      <c r="B40" s="99">
        <f t="shared" si="6"/>
        <v>36</v>
      </c>
      <c r="C40" s="167">
        <v>48</v>
      </c>
      <c r="D40" s="165">
        <v>13</v>
      </c>
      <c r="E40" s="165">
        <v>35</v>
      </c>
      <c r="F40" s="165">
        <v>1</v>
      </c>
      <c r="G40" s="167">
        <v>39</v>
      </c>
      <c r="H40" s="167">
        <v>5</v>
      </c>
      <c r="I40" s="167">
        <v>2</v>
      </c>
      <c r="J40" s="167">
        <v>0</v>
      </c>
      <c r="K40" s="171">
        <f t="shared" si="7"/>
        <v>23</v>
      </c>
      <c r="L40" s="167">
        <v>0</v>
      </c>
      <c r="M40" s="167">
        <v>9</v>
      </c>
      <c r="N40" s="167">
        <v>0</v>
      </c>
      <c r="O40" s="167">
        <v>2</v>
      </c>
      <c r="P40" s="167">
        <v>0</v>
      </c>
      <c r="Q40" s="167">
        <v>3</v>
      </c>
      <c r="R40" s="168">
        <v>4</v>
      </c>
      <c r="S40" s="165">
        <f t="shared" si="8"/>
        <v>8</v>
      </c>
      <c r="T40" s="197">
        <f t="shared" si="5"/>
        <v>0</v>
      </c>
    </row>
    <row r="41" spans="1:20" s="62" customFormat="1" ht="41.25" customHeight="1">
      <c r="A41" s="55" t="s">
        <v>90</v>
      </c>
      <c r="B41" s="99">
        <f t="shared" si="6"/>
        <v>37</v>
      </c>
      <c r="C41" s="167">
        <v>1</v>
      </c>
      <c r="D41" s="169">
        <v>1</v>
      </c>
      <c r="E41" s="169">
        <v>0</v>
      </c>
      <c r="F41" s="169">
        <v>0</v>
      </c>
      <c r="G41" s="169">
        <v>1</v>
      </c>
      <c r="H41" s="169">
        <v>0</v>
      </c>
      <c r="I41" s="169">
        <v>0</v>
      </c>
      <c r="J41" s="169">
        <v>0</v>
      </c>
      <c r="K41" s="171">
        <f t="shared" si="7"/>
        <v>1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70">
        <v>0</v>
      </c>
      <c r="S41" s="165">
        <f t="shared" si="8"/>
        <v>0</v>
      </c>
      <c r="T41" s="197">
        <f t="shared" si="5"/>
        <v>0</v>
      </c>
    </row>
    <row r="42" spans="1:20" s="62" customFormat="1" ht="65.25" customHeight="1">
      <c r="A42" s="59" t="s">
        <v>156</v>
      </c>
      <c r="B42" s="99">
        <f t="shared" si="6"/>
        <v>38</v>
      </c>
      <c r="C42" s="167">
        <v>605</v>
      </c>
      <c r="D42" s="167">
        <v>170</v>
      </c>
      <c r="E42" s="167">
        <v>435</v>
      </c>
      <c r="F42" s="167">
        <v>9</v>
      </c>
      <c r="G42" s="167">
        <v>491</v>
      </c>
      <c r="H42" s="167">
        <v>50</v>
      </c>
      <c r="I42" s="167">
        <v>40</v>
      </c>
      <c r="J42" s="167">
        <v>30</v>
      </c>
      <c r="K42" s="171">
        <f t="shared" si="7"/>
        <v>253</v>
      </c>
      <c r="L42" s="167">
        <v>7</v>
      </c>
      <c r="M42" s="167">
        <v>111</v>
      </c>
      <c r="N42" s="167">
        <v>2</v>
      </c>
      <c r="O42" s="167">
        <v>54</v>
      </c>
      <c r="P42" s="167">
        <v>9</v>
      </c>
      <c r="Q42" s="167">
        <v>23</v>
      </c>
      <c r="R42" s="168">
        <v>23</v>
      </c>
      <c r="S42" s="165">
        <f t="shared" si="8"/>
        <v>105</v>
      </c>
      <c r="T42" s="197">
        <f t="shared" si="5"/>
        <v>0</v>
      </c>
    </row>
    <row r="43" spans="1:20" s="62" customFormat="1" ht="77.25" customHeight="1">
      <c r="A43" s="55" t="s">
        <v>36</v>
      </c>
      <c r="B43" s="99">
        <f t="shared" si="6"/>
        <v>39</v>
      </c>
      <c r="C43" s="167">
        <v>296</v>
      </c>
      <c r="D43" s="169">
        <v>93</v>
      </c>
      <c r="E43" s="169">
        <v>203</v>
      </c>
      <c r="F43" s="169">
        <v>2</v>
      </c>
      <c r="G43" s="169">
        <v>246</v>
      </c>
      <c r="H43" s="169">
        <v>15</v>
      </c>
      <c r="I43" s="169">
        <v>22</v>
      </c>
      <c r="J43" s="169">
        <v>19</v>
      </c>
      <c r="K43" s="171">
        <f t="shared" si="7"/>
        <v>131</v>
      </c>
      <c r="L43" s="169">
        <v>3</v>
      </c>
      <c r="M43" s="169">
        <v>56</v>
      </c>
      <c r="N43" s="169">
        <v>0</v>
      </c>
      <c r="O43" s="169">
        <v>34</v>
      </c>
      <c r="P43" s="169">
        <v>2</v>
      </c>
      <c r="Q43" s="169">
        <v>10</v>
      </c>
      <c r="R43" s="170">
        <v>10</v>
      </c>
      <c r="S43" s="165">
        <f t="shared" si="8"/>
        <v>48</v>
      </c>
      <c r="T43" s="197">
        <f t="shared" si="5"/>
        <v>0</v>
      </c>
    </row>
    <row r="44" spans="1:20" s="62" customFormat="1" ht="63" customHeight="1">
      <c r="A44" s="55" t="s">
        <v>37</v>
      </c>
      <c r="B44" s="99">
        <f t="shared" si="6"/>
        <v>40</v>
      </c>
      <c r="C44" s="167">
        <v>23</v>
      </c>
      <c r="D44" s="169">
        <v>9</v>
      </c>
      <c r="E44" s="169">
        <v>14</v>
      </c>
      <c r="F44" s="169">
        <v>1</v>
      </c>
      <c r="G44" s="170">
        <v>20</v>
      </c>
      <c r="H44" s="170">
        <v>1</v>
      </c>
      <c r="I44" s="170">
        <v>1</v>
      </c>
      <c r="J44" s="170">
        <v>1</v>
      </c>
      <c r="K44" s="171">
        <f t="shared" si="7"/>
        <v>13</v>
      </c>
      <c r="L44" s="170">
        <v>0</v>
      </c>
      <c r="M44" s="170">
        <v>4</v>
      </c>
      <c r="N44" s="170">
        <v>0</v>
      </c>
      <c r="O44" s="170">
        <v>3</v>
      </c>
      <c r="P44" s="170">
        <v>0</v>
      </c>
      <c r="Q44" s="170">
        <v>0</v>
      </c>
      <c r="R44" s="170">
        <v>1</v>
      </c>
      <c r="S44" s="165">
        <f t="shared" si="8"/>
        <v>2</v>
      </c>
      <c r="T44" s="197">
        <f t="shared" si="5"/>
        <v>0</v>
      </c>
    </row>
    <row r="45" spans="1:20" s="62" customFormat="1" ht="73.5" customHeight="1">
      <c r="A45" s="55" t="s">
        <v>12</v>
      </c>
      <c r="B45" s="99">
        <f t="shared" si="6"/>
        <v>41</v>
      </c>
      <c r="C45" s="167">
        <v>16</v>
      </c>
      <c r="D45" s="171">
        <v>5</v>
      </c>
      <c r="E45" s="171">
        <v>11</v>
      </c>
      <c r="F45" s="171">
        <v>0</v>
      </c>
      <c r="G45" s="169">
        <v>12</v>
      </c>
      <c r="H45" s="169">
        <v>2</v>
      </c>
      <c r="I45" s="169">
        <v>0</v>
      </c>
      <c r="J45" s="169">
        <v>0</v>
      </c>
      <c r="K45" s="171">
        <f t="shared" si="7"/>
        <v>7</v>
      </c>
      <c r="L45" s="169">
        <v>1</v>
      </c>
      <c r="M45" s="169">
        <v>2</v>
      </c>
      <c r="N45" s="169">
        <v>0</v>
      </c>
      <c r="O45" s="169">
        <v>0</v>
      </c>
      <c r="P45" s="169">
        <v>1</v>
      </c>
      <c r="Q45" s="169">
        <v>1</v>
      </c>
      <c r="R45" s="170">
        <v>0</v>
      </c>
      <c r="S45" s="165">
        <f t="shared" si="8"/>
        <v>4</v>
      </c>
      <c r="T45" s="197">
        <f t="shared" si="5"/>
        <v>0</v>
      </c>
    </row>
    <row r="46" spans="1:20" s="62" customFormat="1" ht="63" customHeight="1">
      <c r="A46" s="55" t="s">
        <v>13</v>
      </c>
      <c r="B46" s="99">
        <f t="shared" si="6"/>
        <v>42</v>
      </c>
      <c r="C46" s="167">
        <v>109</v>
      </c>
      <c r="D46" s="169">
        <v>27</v>
      </c>
      <c r="E46" s="169">
        <v>82</v>
      </c>
      <c r="F46" s="169">
        <v>2</v>
      </c>
      <c r="G46" s="169">
        <v>87</v>
      </c>
      <c r="H46" s="169">
        <v>13</v>
      </c>
      <c r="I46" s="169">
        <v>4</v>
      </c>
      <c r="J46" s="169">
        <v>4</v>
      </c>
      <c r="K46" s="171">
        <f t="shared" si="7"/>
        <v>41</v>
      </c>
      <c r="L46" s="169">
        <v>1</v>
      </c>
      <c r="M46" s="169">
        <v>24</v>
      </c>
      <c r="N46" s="169">
        <v>0</v>
      </c>
      <c r="O46" s="169">
        <v>7</v>
      </c>
      <c r="P46" s="169">
        <v>3</v>
      </c>
      <c r="Q46" s="169">
        <v>4</v>
      </c>
      <c r="R46" s="170">
        <v>10</v>
      </c>
      <c r="S46" s="165">
        <f t="shared" si="8"/>
        <v>20</v>
      </c>
      <c r="T46" s="197">
        <f t="shared" si="5"/>
        <v>0</v>
      </c>
    </row>
    <row r="47" spans="1:20" s="62" customFormat="1" ht="92.25" customHeight="1">
      <c r="A47" s="55" t="s">
        <v>24</v>
      </c>
      <c r="B47" s="99">
        <f t="shared" si="6"/>
        <v>43</v>
      </c>
      <c r="C47" s="167">
        <v>21</v>
      </c>
      <c r="D47" s="169">
        <v>9</v>
      </c>
      <c r="E47" s="169">
        <v>12</v>
      </c>
      <c r="F47" s="169">
        <v>1</v>
      </c>
      <c r="G47" s="169">
        <v>17</v>
      </c>
      <c r="H47" s="169">
        <v>2</v>
      </c>
      <c r="I47" s="169">
        <v>3</v>
      </c>
      <c r="J47" s="169">
        <v>0</v>
      </c>
      <c r="K47" s="171">
        <f t="shared" si="7"/>
        <v>8</v>
      </c>
      <c r="L47" s="169">
        <v>1</v>
      </c>
      <c r="M47" s="169">
        <v>3</v>
      </c>
      <c r="N47" s="169">
        <v>0</v>
      </c>
      <c r="O47" s="169">
        <v>1</v>
      </c>
      <c r="P47" s="169">
        <v>1</v>
      </c>
      <c r="Q47" s="169">
        <v>0</v>
      </c>
      <c r="R47" s="170">
        <v>1</v>
      </c>
      <c r="S47" s="165">
        <f t="shared" si="8"/>
        <v>3</v>
      </c>
      <c r="T47" s="197">
        <f t="shared" si="5"/>
        <v>0</v>
      </c>
    </row>
    <row r="48" spans="1:20" s="62" customFormat="1" ht="62.25" customHeight="1">
      <c r="A48" s="55" t="s">
        <v>25</v>
      </c>
      <c r="B48" s="99">
        <f t="shared" si="6"/>
        <v>44</v>
      </c>
      <c r="C48" s="167">
        <v>18</v>
      </c>
      <c r="D48" s="171">
        <v>3</v>
      </c>
      <c r="E48" s="171">
        <v>15</v>
      </c>
      <c r="F48" s="171">
        <v>2</v>
      </c>
      <c r="G48" s="169">
        <v>14</v>
      </c>
      <c r="H48" s="169">
        <v>1</v>
      </c>
      <c r="I48" s="169">
        <v>0</v>
      </c>
      <c r="J48" s="169">
        <v>0</v>
      </c>
      <c r="K48" s="171">
        <f t="shared" si="7"/>
        <v>8</v>
      </c>
      <c r="L48" s="169">
        <v>0</v>
      </c>
      <c r="M48" s="169">
        <v>5</v>
      </c>
      <c r="N48" s="169">
        <v>1</v>
      </c>
      <c r="O48" s="169">
        <v>1</v>
      </c>
      <c r="P48" s="169">
        <v>0</v>
      </c>
      <c r="Q48" s="169">
        <v>3</v>
      </c>
      <c r="R48" s="170">
        <v>0</v>
      </c>
      <c r="S48" s="165">
        <f t="shared" si="8"/>
        <v>2</v>
      </c>
      <c r="T48" s="197">
        <f t="shared" si="5"/>
        <v>0</v>
      </c>
    </row>
    <row r="49" spans="1:20" s="62" customFormat="1" ht="93" customHeight="1">
      <c r="A49" s="55" t="s">
        <v>39</v>
      </c>
      <c r="B49" s="99">
        <f t="shared" si="6"/>
        <v>45</v>
      </c>
      <c r="C49" s="167">
        <v>15</v>
      </c>
      <c r="D49" s="169">
        <v>3</v>
      </c>
      <c r="E49" s="169">
        <v>12</v>
      </c>
      <c r="F49" s="169">
        <v>0</v>
      </c>
      <c r="G49" s="170">
        <v>14</v>
      </c>
      <c r="H49" s="170">
        <v>2</v>
      </c>
      <c r="I49" s="170">
        <v>0</v>
      </c>
      <c r="J49" s="170">
        <v>1</v>
      </c>
      <c r="K49" s="171">
        <f t="shared" si="7"/>
        <v>4</v>
      </c>
      <c r="L49" s="170">
        <v>0</v>
      </c>
      <c r="M49" s="170">
        <v>7</v>
      </c>
      <c r="N49" s="170">
        <v>0</v>
      </c>
      <c r="O49" s="170">
        <v>4</v>
      </c>
      <c r="P49" s="170">
        <v>1</v>
      </c>
      <c r="Q49" s="170">
        <v>1</v>
      </c>
      <c r="R49" s="170">
        <v>1</v>
      </c>
      <c r="S49" s="165">
        <f t="shared" si="8"/>
        <v>1</v>
      </c>
      <c r="T49" s="197">
        <f t="shared" si="5"/>
        <v>0</v>
      </c>
    </row>
    <row r="50" spans="1:20" s="62" customFormat="1" ht="63" customHeight="1">
      <c r="A50" s="59" t="s">
        <v>157</v>
      </c>
      <c r="B50" s="99">
        <f t="shared" si="6"/>
        <v>46</v>
      </c>
      <c r="C50" s="167">
        <f>836+1</f>
        <v>837</v>
      </c>
      <c r="D50" s="165">
        <v>254</v>
      </c>
      <c r="E50" s="165">
        <f>582+1</f>
        <v>583</v>
      </c>
      <c r="F50" s="165">
        <v>4</v>
      </c>
      <c r="G50" s="168">
        <f>671+1</f>
        <v>672</v>
      </c>
      <c r="H50" s="168">
        <v>114</v>
      </c>
      <c r="I50" s="168">
        <v>48</v>
      </c>
      <c r="J50" s="168">
        <v>67</v>
      </c>
      <c r="K50" s="171">
        <f t="shared" si="7"/>
        <v>286</v>
      </c>
      <c r="L50" s="168">
        <v>2</v>
      </c>
      <c r="M50" s="168">
        <v>155</v>
      </c>
      <c r="N50" s="168">
        <v>1</v>
      </c>
      <c r="O50" s="168">
        <v>102</v>
      </c>
      <c r="P50" s="168">
        <v>7</v>
      </c>
      <c r="Q50" s="168">
        <v>22</v>
      </c>
      <c r="R50" s="168">
        <v>23</v>
      </c>
      <c r="S50" s="165">
        <f t="shared" si="8"/>
        <v>161</v>
      </c>
      <c r="T50" s="197">
        <f t="shared" si="5"/>
        <v>0</v>
      </c>
    </row>
    <row r="51" spans="1:20" s="62" customFormat="1" ht="66.75" customHeight="1">
      <c r="A51" s="55" t="s">
        <v>26</v>
      </c>
      <c r="B51" s="99">
        <f t="shared" si="6"/>
        <v>47</v>
      </c>
      <c r="C51" s="167">
        <v>284</v>
      </c>
      <c r="D51" s="171">
        <v>84</v>
      </c>
      <c r="E51" s="171">
        <v>200</v>
      </c>
      <c r="F51" s="171">
        <v>3</v>
      </c>
      <c r="G51" s="170">
        <v>221</v>
      </c>
      <c r="H51" s="170">
        <v>27</v>
      </c>
      <c r="I51" s="170">
        <v>22</v>
      </c>
      <c r="J51" s="170">
        <v>25</v>
      </c>
      <c r="K51" s="171">
        <f t="shared" si="7"/>
        <v>91</v>
      </c>
      <c r="L51" s="170">
        <v>1</v>
      </c>
      <c r="M51" s="170">
        <v>55</v>
      </c>
      <c r="N51" s="170">
        <v>0</v>
      </c>
      <c r="O51" s="170">
        <v>33</v>
      </c>
      <c r="P51" s="170">
        <v>3</v>
      </c>
      <c r="Q51" s="170">
        <v>7</v>
      </c>
      <c r="R51" s="170">
        <v>12</v>
      </c>
      <c r="S51" s="165">
        <f t="shared" si="8"/>
        <v>60</v>
      </c>
      <c r="T51" s="197">
        <f t="shared" si="5"/>
        <v>0</v>
      </c>
    </row>
    <row r="52" spans="1:20" s="62" customFormat="1" ht="61.5" customHeight="1">
      <c r="A52" s="180" t="s">
        <v>27</v>
      </c>
      <c r="B52" s="99">
        <f t="shared" si="6"/>
        <v>48</v>
      </c>
      <c r="C52" s="167">
        <v>27</v>
      </c>
      <c r="D52" s="169">
        <v>6</v>
      </c>
      <c r="E52" s="169">
        <v>21</v>
      </c>
      <c r="F52" s="169">
        <v>0</v>
      </c>
      <c r="G52" s="170">
        <v>25</v>
      </c>
      <c r="H52" s="170">
        <v>1</v>
      </c>
      <c r="I52" s="170">
        <v>2</v>
      </c>
      <c r="J52" s="170">
        <v>2</v>
      </c>
      <c r="K52" s="171">
        <f t="shared" si="7"/>
        <v>11</v>
      </c>
      <c r="L52" s="170">
        <v>0</v>
      </c>
      <c r="M52" s="170">
        <v>9</v>
      </c>
      <c r="N52" s="170">
        <v>0</v>
      </c>
      <c r="O52" s="170">
        <v>5</v>
      </c>
      <c r="P52" s="170">
        <v>0</v>
      </c>
      <c r="Q52" s="170">
        <v>1</v>
      </c>
      <c r="R52" s="170">
        <v>3</v>
      </c>
      <c r="S52" s="165">
        <f t="shared" si="8"/>
        <v>2</v>
      </c>
      <c r="T52" s="197">
        <f t="shared" si="5"/>
        <v>0</v>
      </c>
    </row>
    <row r="53" spans="1:20" s="62" customFormat="1" ht="43.5" customHeight="1">
      <c r="A53" s="55" t="s">
        <v>28</v>
      </c>
      <c r="B53" s="99">
        <f t="shared" si="6"/>
        <v>49</v>
      </c>
      <c r="C53" s="167">
        <v>60</v>
      </c>
      <c r="D53" s="171">
        <v>18</v>
      </c>
      <c r="E53" s="171">
        <v>42</v>
      </c>
      <c r="F53" s="171">
        <v>0</v>
      </c>
      <c r="G53" s="171">
        <v>50</v>
      </c>
      <c r="H53" s="171">
        <v>4</v>
      </c>
      <c r="I53" s="171">
        <v>2</v>
      </c>
      <c r="J53" s="171">
        <v>12</v>
      </c>
      <c r="K53" s="171">
        <f t="shared" si="7"/>
        <v>21</v>
      </c>
      <c r="L53" s="170">
        <v>1</v>
      </c>
      <c r="M53" s="170">
        <v>10</v>
      </c>
      <c r="N53" s="170">
        <v>0</v>
      </c>
      <c r="O53" s="170">
        <v>8</v>
      </c>
      <c r="P53" s="170">
        <v>0</v>
      </c>
      <c r="Q53" s="170">
        <v>1</v>
      </c>
      <c r="R53" s="170">
        <v>1</v>
      </c>
      <c r="S53" s="165">
        <f t="shared" si="8"/>
        <v>10</v>
      </c>
      <c r="T53" s="197">
        <f t="shared" si="5"/>
        <v>0</v>
      </c>
    </row>
    <row r="54" spans="1:20" s="62" customFormat="1" ht="35.25" customHeight="1">
      <c r="A54" s="180" t="s">
        <v>14</v>
      </c>
      <c r="B54" s="99">
        <f t="shared" si="6"/>
        <v>50</v>
      </c>
      <c r="C54" s="167">
        <v>59</v>
      </c>
      <c r="D54" s="171">
        <v>14</v>
      </c>
      <c r="E54" s="171">
        <v>45</v>
      </c>
      <c r="F54" s="171">
        <v>0</v>
      </c>
      <c r="G54" s="171">
        <v>54</v>
      </c>
      <c r="H54" s="171">
        <v>21</v>
      </c>
      <c r="I54" s="171">
        <v>4</v>
      </c>
      <c r="J54" s="171">
        <v>0</v>
      </c>
      <c r="K54" s="171">
        <f t="shared" si="7"/>
        <v>17</v>
      </c>
      <c r="L54" s="170">
        <v>0</v>
      </c>
      <c r="M54" s="170">
        <v>12</v>
      </c>
      <c r="N54" s="170">
        <v>0</v>
      </c>
      <c r="O54" s="170">
        <v>11</v>
      </c>
      <c r="P54" s="170">
        <v>0</v>
      </c>
      <c r="Q54" s="170">
        <v>0</v>
      </c>
      <c r="R54" s="170">
        <v>1</v>
      </c>
      <c r="S54" s="165">
        <f t="shared" si="8"/>
        <v>5</v>
      </c>
      <c r="T54" s="197">
        <f t="shared" si="5"/>
        <v>0</v>
      </c>
    </row>
    <row r="55" spans="1:20" s="62" customFormat="1" ht="42" customHeight="1">
      <c r="A55" s="180" t="s">
        <v>15</v>
      </c>
      <c r="B55" s="99">
        <f t="shared" si="6"/>
        <v>51</v>
      </c>
      <c r="C55" s="167">
        <v>1</v>
      </c>
      <c r="D55" s="171">
        <v>1</v>
      </c>
      <c r="E55" s="171">
        <v>0</v>
      </c>
      <c r="F55" s="171">
        <v>0</v>
      </c>
      <c r="G55" s="171">
        <v>1</v>
      </c>
      <c r="H55" s="171">
        <v>0</v>
      </c>
      <c r="I55" s="171">
        <v>1</v>
      </c>
      <c r="J55" s="171">
        <v>0</v>
      </c>
      <c r="K55" s="171">
        <f t="shared" si="7"/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  <c r="S55" s="165">
        <f t="shared" si="8"/>
        <v>0</v>
      </c>
      <c r="T55" s="197">
        <f t="shared" si="5"/>
        <v>0</v>
      </c>
    </row>
    <row r="56" spans="1:20" s="62" customFormat="1" ht="96.75" customHeight="1">
      <c r="A56" s="180" t="s">
        <v>111</v>
      </c>
      <c r="B56" s="99">
        <f t="shared" si="6"/>
        <v>52</v>
      </c>
      <c r="C56" s="167">
        <v>144</v>
      </c>
      <c r="D56" s="171">
        <v>61</v>
      </c>
      <c r="E56" s="171">
        <v>83</v>
      </c>
      <c r="F56" s="171">
        <v>0</v>
      </c>
      <c r="G56" s="171">
        <v>123</v>
      </c>
      <c r="H56" s="171">
        <v>20</v>
      </c>
      <c r="I56" s="171">
        <v>5</v>
      </c>
      <c r="J56" s="171">
        <v>11</v>
      </c>
      <c r="K56" s="171">
        <f t="shared" si="7"/>
        <v>55</v>
      </c>
      <c r="L56" s="170">
        <v>0</v>
      </c>
      <c r="M56" s="170">
        <v>32</v>
      </c>
      <c r="N56" s="170">
        <v>0</v>
      </c>
      <c r="O56" s="170">
        <v>20</v>
      </c>
      <c r="P56" s="170">
        <v>3</v>
      </c>
      <c r="Q56" s="170">
        <v>7</v>
      </c>
      <c r="R56" s="170">
        <v>2</v>
      </c>
      <c r="S56" s="165">
        <f t="shared" si="8"/>
        <v>21</v>
      </c>
      <c r="T56" s="197">
        <f t="shared" si="5"/>
        <v>0</v>
      </c>
    </row>
    <row r="57" spans="1:20" s="62" customFormat="1" ht="67.5" customHeight="1">
      <c r="A57" s="56" t="s">
        <v>143</v>
      </c>
      <c r="B57" s="99">
        <f t="shared" si="6"/>
        <v>53</v>
      </c>
      <c r="C57" s="167">
        <v>1</v>
      </c>
      <c r="D57" s="171">
        <v>0</v>
      </c>
      <c r="E57" s="171">
        <v>1</v>
      </c>
      <c r="F57" s="171">
        <v>0</v>
      </c>
      <c r="G57" s="171">
        <v>1</v>
      </c>
      <c r="H57" s="171">
        <v>0</v>
      </c>
      <c r="I57" s="171">
        <v>0</v>
      </c>
      <c r="J57" s="171">
        <v>0</v>
      </c>
      <c r="K57" s="171">
        <f t="shared" si="7"/>
        <v>1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65">
        <f t="shared" si="8"/>
        <v>0</v>
      </c>
      <c r="T57" s="197">
        <f t="shared" si="5"/>
        <v>0</v>
      </c>
    </row>
    <row r="58" spans="1:20" s="62" customFormat="1" ht="69" customHeight="1">
      <c r="A58" s="55" t="s">
        <v>144</v>
      </c>
      <c r="B58" s="99">
        <f t="shared" si="6"/>
        <v>54</v>
      </c>
      <c r="C58" s="167">
        <v>1</v>
      </c>
      <c r="D58" s="171">
        <v>0</v>
      </c>
      <c r="E58" s="171">
        <v>1</v>
      </c>
      <c r="F58" s="171">
        <v>0</v>
      </c>
      <c r="G58" s="171">
        <v>1</v>
      </c>
      <c r="H58" s="171">
        <v>0</v>
      </c>
      <c r="I58" s="171">
        <v>0</v>
      </c>
      <c r="J58" s="171">
        <v>0</v>
      </c>
      <c r="K58" s="171">
        <f t="shared" si="7"/>
        <v>1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65">
        <f t="shared" si="8"/>
        <v>0</v>
      </c>
      <c r="T58" s="197">
        <f t="shared" si="5"/>
        <v>0</v>
      </c>
    </row>
    <row r="59" spans="1:20" s="62" customFormat="1" ht="60" customHeight="1">
      <c r="A59" s="54" t="s">
        <v>112</v>
      </c>
      <c r="B59" s="99">
        <f t="shared" si="6"/>
        <v>55</v>
      </c>
      <c r="C59" s="167">
        <v>135</v>
      </c>
      <c r="D59" s="171">
        <v>58</v>
      </c>
      <c r="E59" s="171">
        <v>77</v>
      </c>
      <c r="F59" s="171">
        <v>0</v>
      </c>
      <c r="G59" s="171">
        <v>114</v>
      </c>
      <c r="H59" s="171">
        <v>18</v>
      </c>
      <c r="I59" s="171">
        <v>5</v>
      </c>
      <c r="J59" s="171">
        <v>11</v>
      </c>
      <c r="K59" s="171">
        <f t="shared" si="7"/>
        <v>50</v>
      </c>
      <c r="L59" s="170">
        <v>0</v>
      </c>
      <c r="M59" s="170">
        <v>30</v>
      </c>
      <c r="N59" s="170">
        <v>0</v>
      </c>
      <c r="O59" s="170">
        <v>18</v>
      </c>
      <c r="P59" s="170">
        <v>3</v>
      </c>
      <c r="Q59" s="170">
        <v>7</v>
      </c>
      <c r="R59" s="170">
        <v>2</v>
      </c>
      <c r="S59" s="165">
        <f t="shared" si="8"/>
        <v>21</v>
      </c>
      <c r="T59" s="197">
        <f t="shared" si="5"/>
        <v>0</v>
      </c>
    </row>
    <row r="60" spans="1:20" s="62" customFormat="1" ht="68.25" customHeight="1">
      <c r="A60" s="55" t="s">
        <v>92</v>
      </c>
      <c r="B60" s="99">
        <f t="shared" si="6"/>
        <v>56</v>
      </c>
      <c r="C60" s="167">
        <v>69</v>
      </c>
      <c r="D60" s="171">
        <v>40</v>
      </c>
      <c r="E60" s="171">
        <v>29</v>
      </c>
      <c r="F60" s="171">
        <v>0</v>
      </c>
      <c r="G60" s="171">
        <v>62</v>
      </c>
      <c r="H60" s="171">
        <v>7</v>
      </c>
      <c r="I60" s="171">
        <v>3</v>
      </c>
      <c r="J60" s="171">
        <v>5</v>
      </c>
      <c r="K60" s="171">
        <f t="shared" si="7"/>
        <v>29</v>
      </c>
      <c r="L60" s="170">
        <v>0</v>
      </c>
      <c r="M60" s="170">
        <v>18</v>
      </c>
      <c r="N60" s="170">
        <v>0</v>
      </c>
      <c r="O60" s="170">
        <v>10</v>
      </c>
      <c r="P60" s="170">
        <v>1</v>
      </c>
      <c r="Q60" s="170">
        <v>5</v>
      </c>
      <c r="R60" s="170">
        <v>2</v>
      </c>
      <c r="S60" s="165">
        <f t="shared" si="8"/>
        <v>7</v>
      </c>
      <c r="T60" s="197">
        <f t="shared" si="5"/>
        <v>0</v>
      </c>
    </row>
    <row r="61" spans="1:20" s="62" customFormat="1" ht="69.75" customHeight="1">
      <c r="A61" s="59" t="s">
        <v>158</v>
      </c>
      <c r="B61" s="99">
        <f t="shared" si="6"/>
        <v>57</v>
      </c>
      <c r="C61" s="167">
        <v>753</v>
      </c>
      <c r="D61" s="165">
        <v>214</v>
      </c>
      <c r="E61" s="165">
        <v>539</v>
      </c>
      <c r="F61" s="165">
        <v>2</v>
      </c>
      <c r="G61" s="165">
        <v>586</v>
      </c>
      <c r="H61" s="165">
        <v>94</v>
      </c>
      <c r="I61" s="165">
        <v>72</v>
      </c>
      <c r="J61" s="165">
        <v>55</v>
      </c>
      <c r="K61" s="171">
        <f t="shared" si="7"/>
        <v>249</v>
      </c>
      <c r="L61" s="168">
        <v>6</v>
      </c>
      <c r="M61" s="168">
        <v>110</v>
      </c>
      <c r="N61" s="168">
        <v>2</v>
      </c>
      <c r="O61" s="168">
        <v>80</v>
      </c>
      <c r="P61" s="168">
        <v>7</v>
      </c>
      <c r="Q61" s="168">
        <v>15</v>
      </c>
      <c r="R61" s="168">
        <v>6</v>
      </c>
      <c r="S61" s="165">
        <f t="shared" si="8"/>
        <v>165</v>
      </c>
      <c r="T61" s="197">
        <f t="shared" si="5"/>
        <v>0</v>
      </c>
    </row>
    <row r="62" spans="1:20" s="62" customFormat="1" ht="67.5" customHeight="1">
      <c r="A62" s="55" t="s">
        <v>38</v>
      </c>
      <c r="B62" s="99">
        <f t="shared" si="6"/>
        <v>58</v>
      </c>
      <c r="C62" s="167">
        <v>211</v>
      </c>
      <c r="D62" s="171">
        <v>62</v>
      </c>
      <c r="E62" s="171">
        <v>149</v>
      </c>
      <c r="F62" s="171">
        <v>1</v>
      </c>
      <c r="G62" s="171">
        <v>160</v>
      </c>
      <c r="H62" s="171">
        <v>19</v>
      </c>
      <c r="I62" s="171">
        <v>18</v>
      </c>
      <c r="J62" s="171">
        <v>23</v>
      </c>
      <c r="K62" s="171">
        <f t="shared" si="7"/>
        <v>68</v>
      </c>
      <c r="L62" s="170">
        <v>1</v>
      </c>
      <c r="M62" s="170">
        <v>31</v>
      </c>
      <c r="N62" s="170">
        <v>1</v>
      </c>
      <c r="O62" s="170">
        <v>21</v>
      </c>
      <c r="P62" s="170">
        <v>2</v>
      </c>
      <c r="Q62" s="170">
        <v>5</v>
      </c>
      <c r="R62" s="170">
        <v>2</v>
      </c>
      <c r="S62" s="165">
        <f t="shared" si="8"/>
        <v>50</v>
      </c>
      <c r="T62" s="197">
        <f t="shared" si="5"/>
        <v>0</v>
      </c>
    </row>
    <row r="63" spans="1:20" s="62" customFormat="1" ht="61.5" customHeight="1">
      <c r="A63" s="180" t="s">
        <v>113</v>
      </c>
      <c r="B63" s="99">
        <f t="shared" si="6"/>
        <v>59</v>
      </c>
      <c r="C63" s="167">
        <v>141</v>
      </c>
      <c r="D63" s="171">
        <v>48</v>
      </c>
      <c r="E63" s="171">
        <v>93</v>
      </c>
      <c r="F63" s="171">
        <v>1</v>
      </c>
      <c r="G63" s="171">
        <v>101</v>
      </c>
      <c r="H63" s="171">
        <v>15</v>
      </c>
      <c r="I63" s="171">
        <v>16</v>
      </c>
      <c r="J63" s="171">
        <v>5</v>
      </c>
      <c r="K63" s="171">
        <f t="shared" si="7"/>
        <v>46</v>
      </c>
      <c r="L63" s="170">
        <v>0</v>
      </c>
      <c r="M63" s="170">
        <v>19</v>
      </c>
      <c r="N63" s="170">
        <v>0</v>
      </c>
      <c r="O63" s="170">
        <v>12</v>
      </c>
      <c r="P63" s="170">
        <v>1</v>
      </c>
      <c r="Q63" s="170">
        <v>4</v>
      </c>
      <c r="R63" s="170">
        <v>2</v>
      </c>
      <c r="S63" s="165">
        <f t="shared" si="8"/>
        <v>39</v>
      </c>
      <c r="T63" s="197">
        <f t="shared" si="5"/>
        <v>0</v>
      </c>
    </row>
    <row r="64" spans="1:20" s="62" customFormat="1" ht="43.5" customHeight="1">
      <c r="A64" s="54" t="s">
        <v>93</v>
      </c>
      <c r="B64" s="99">
        <f t="shared" si="6"/>
        <v>60</v>
      </c>
      <c r="C64" s="167">
        <v>49</v>
      </c>
      <c r="D64" s="171">
        <v>24</v>
      </c>
      <c r="E64" s="171">
        <v>25</v>
      </c>
      <c r="F64" s="171">
        <v>0</v>
      </c>
      <c r="G64" s="171">
        <v>23</v>
      </c>
      <c r="H64" s="171">
        <v>7</v>
      </c>
      <c r="I64" s="171">
        <v>4</v>
      </c>
      <c r="J64" s="171">
        <v>1</v>
      </c>
      <c r="K64" s="171">
        <f t="shared" si="7"/>
        <v>7</v>
      </c>
      <c r="L64" s="170">
        <v>0</v>
      </c>
      <c r="M64" s="170">
        <v>4</v>
      </c>
      <c r="N64" s="170">
        <v>0</v>
      </c>
      <c r="O64" s="170">
        <v>2</v>
      </c>
      <c r="P64" s="170">
        <v>0</v>
      </c>
      <c r="Q64" s="170">
        <v>1</v>
      </c>
      <c r="R64" s="170">
        <v>1</v>
      </c>
      <c r="S64" s="165">
        <f t="shared" si="8"/>
        <v>26</v>
      </c>
      <c r="T64" s="197">
        <f t="shared" si="5"/>
        <v>0</v>
      </c>
    </row>
    <row r="65" spans="1:20" s="62" customFormat="1" ht="61.5" customHeight="1">
      <c r="A65" s="55" t="s">
        <v>29</v>
      </c>
      <c r="B65" s="99">
        <f t="shared" si="6"/>
        <v>61</v>
      </c>
      <c r="C65" s="166">
        <v>74</v>
      </c>
      <c r="D65" s="170">
        <v>24</v>
      </c>
      <c r="E65" s="170">
        <v>50</v>
      </c>
      <c r="F65" s="170">
        <v>0</v>
      </c>
      <c r="G65" s="170">
        <v>62</v>
      </c>
      <c r="H65" s="170">
        <v>8</v>
      </c>
      <c r="I65" s="170">
        <v>11</v>
      </c>
      <c r="J65" s="170">
        <v>6</v>
      </c>
      <c r="K65" s="171">
        <f t="shared" si="7"/>
        <v>24</v>
      </c>
      <c r="L65" s="170">
        <v>1</v>
      </c>
      <c r="M65" s="170">
        <v>12</v>
      </c>
      <c r="N65" s="170">
        <v>0</v>
      </c>
      <c r="O65" s="170">
        <v>11</v>
      </c>
      <c r="P65" s="170">
        <v>1</v>
      </c>
      <c r="Q65" s="170">
        <v>0</v>
      </c>
      <c r="R65" s="170">
        <v>0</v>
      </c>
      <c r="S65" s="165">
        <f t="shared" si="8"/>
        <v>12</v>
      </c>
      <c r="T65" s="197">
        <f t="shared" si="5"/>
        <v>0</v>
      </c>
    </row>
    <row r="66" spans="1:20" s="62" customFormat="1" ht="48" customHeight="1">
      <c r="A66" s="180" t="s">
        <v>7</v>
      </c>
      <c r="B66" s="99">
        <f t="shared" si="6"/>
        <v>62</v>
      </c>
      <c r="C66" s="166">
        <v>106</v>
      </c>
      <c r="D66" s="170">
        <v>33</v>
      </c>
      <c r="E66" s="170">
        <v>73</v>
      </c>
      <c r="F66" s="170">
        <v>0</v>
      </c>
      <c r="G66" s="170">
        <v>93</v>
      </c>
      <c r="H66" s="170">
        <v>13</v>
      </c>
      <c r="I66" s="170">
        <v>13</v>
      </c>
      <c r="J66" s="170">
        <v>10</v>
      </c>
      <c r="K66" s="171">
        <f t="shared" si="7"/>
        <v>40</v>
      </c>
      <c r="L66" s="170">
        <v>1</v>
      </c>
      <c r="M66" s="170">
        <v>16</v>
      </c>
      <c r="N66" s="170">
        <v>0</v>
      </c>
      <c r="O66" s="170">
        <v>16</v>
      </c>
      <c r="P66" s="170">
        <v>0</v>
      </c>
      <c r="Q66" s="170">
        <v>0</v>
      </c>
      <c r="R66" s="170">
        <v>0</v>
      </c>
      <c r="S66" s="165">
        <f t="shared" si="8"/>
        <v>13</v>
      </c>
      <c r="T66" s="197">
        <f t="shared" si="5"/>
        <v>0</v>
      </c>
    </row>
    <row r="67" spans="1:20" s="62" customFormat="1" ht="85.5" customHeight="1">
      <c r="A67" s="59" t="s">
        <v>159</v>
      </c>
      <c r="B67" s="99">
        <f t="shared" si="6"/>
        <v>63</v>
      </c>
      <c r="C67" s="166">
        <v>98</v>
      </c>
      <c r="D67" s="168">
        <v>23</v>
      </c>
      <c r="E67" s="168">
        <v>75</v>
      </c>
      <c r="F67" s="168">
        <v>0</v>
      </c>
      <c r="G67" s="168">
        <v>83</v>
      </c>
      <c r="H67" s="168">
        <v>9</v>
      </c>
      <c r="I67" s="168">
        <v>6</v>
      </c>
      <c r="J67" s="168">
        <v>0</v>
      </c>
      <c r="K67" s="171">
        <f t="shared" si="7"/>
        <v>40</v>
      </c>
      <c r="L67" s="168">
        <v>1</v>
      </c>
      <c r="M67" s="168">
        <v>27</v>
      </c>
      <c r="N67" s="168">
        <v>1</v>
      </c>
      <c r="O67" s="168">
        <v>22</v>
      </c>
      <c r="P67" s="168">
        <v>0</v>
      </c>
      <c r="Q67" s="168">
        <v>1</v>
      </c>
      <c r="R67" s="168">
        <v>3</v>
      </c>
      <c r="S67" s="165">
        <f t="shared" si="8"/>
        <v>15</v>
      </c>
      <c r="T67" s="197">
        <f t="shared" si="5"/>
        <v>0</v>
      </c>
    </row>
    <row r="68" spans="1:20" s="62" customFormat="1" ht="69" customHeight="1">
      <c r="A68" s="55" t="s">
        <v>30</v>
      </c>
      <c r="B68" s="99">
        <f t="shared" si="6"/>
        <v>64</v>
      </c>
      <c r="C68" s="166">
        <v>7</v>
      </c>
      <c r="D68" s="170">
        <v>3</v>
      </c>
      <c r="E68" s="170">
        <v>4</v>
      </c>
      <c r="F68" s="170">
        <v>0</v>
      </c>
      <c r="G68" s="170">
        <v>5</v>
      </c>
      <c r="H68" s="170">
        <v>0</v>
      </c>
      <c r="I68" s="170">
        <v>0</v>
      </c>
      <c r="J68" s="170">
        <v>0</v>
      </c>
      <c r="K68" s="171">
        <f t="shared" si="7"/>
        <v>2</v>
      </c>
      <c r="L68" s="170">
        <v>0</v>
      </c>
      <c r="M68" s="170">
        <v>3</v>
      </c>
      <c r="N68" s="170">
        <v>0</v>
      </c>
      <c r="O68" s="170">
        <v>3</v>
      </c>
      <c r="P68" s="170">
        <v>0</v>
      </c>
      <c r="Q68" s="170">
        <v>0</v>
      </c>
      <c r="R68" s="170">
        <v>0</v>
      </c>
      <c r="S68" s="165">
        <f t="shared" si="8"/>
        <v>2</v>
      </c>
      <c r="T68" s="197">
        <f t="shared" si="5"/>
        <v>0</v>
      </c>
    </row>
    <row r="69" spans="1:20" s="62" customFormat="1" ht="72" customHeight="1">
      <c r="A69" s="55" t="s">
        <v>145</v>
      </c>
      <c r="B69" s="99">
        <f t="shared" si="6"/>
        <v>65</v>
      </c>
      <c r="C69" s="166">
        <v>41</v>
      </c>
      <c r="D69" s="170">
        <v>10</v>
      </c>
      <c r="E69" s="170">
        <v>31</v>
      </c>
      <c r="F69" s="170">
        <v>0</v>
      </c>
      <c r="G69" s="170">
        <v>34</v>
      </c>
      <c r="H69" s="170">
        <v>3</v>
      </c>
      <c r="I69" s="170">
        <v>2</v>
      </c>
      <c r="J69" s="170">
        <v>0</v>
      </c>
      <c r="K69" s="171">
        <f aca="true" t="shared" si="9" ref="K69:K88">G69-H69-I69-J69-L69-M69</f>
        <v>16</v>
      </c>
      <c r="L69" s="170">
        <v>0</v>
      </c>
      <c r="M69" s="170">
        <v>13</v>
      </c>
      <c r="N69" s="170">
        <v>1</v>
      </c>
      <c r="O69" s="170">
        <v>10</v>
      </c>
      <c r="P69" s="170">
        <v>0</v>
      </c>
      <c r="Q69" s="170">
        <v>1</v>
      </c>
      <c r="R69" s="170">
        <v>1</v>
      </c>
      <c r="S69" s="165">
        <f t="shared" si="8"/>
        <v>7</v>
      </c>
      <c r="T69" s="197">
        <f t="shared" si="5"/>
        <v>0</v>
      </c>
    </row>
    <row r="70" spans="1:20" s="62" customFormat="1" ht="60" customHeight="1">
      <c r="A70" s="54" t="s">
        <v>16</v>
      </c>
      <c r="B70" s="99">
        <f t="shared" si="6"/>
        <v>66</v>
      </c>
      <c r="C70" s="166">
        <v>21</v>
      </c>
      <c r="D70" s="170">
        <v>5</v>
      </c>
      <c r="E70" s="170">
        <v>16</v>
      </c>
      <c r="F70" s="170">
        <v>0</v>
      </c>
      <c r="G70" s="170">
        <v>16</v>
      </c>
      <c r="H70" s="170">
        <v>2</v>
      </c>
      <c r="I70" s="170">
        <v>0</v>
      </c>
      <c r="J70" s="170">
        <v>0</v>
      </c>
      <c r="K70" s="171">
        <f t="shared" si="9"/>
        <v>9</v>
      </c>
      <c r="L70" s="170">
        <v>0</v>
      </c>
      <c r="M70" s="170">
        <v>5</v>
      </c>
      <c r="N70" s="170">
        <v>1</v>
      </c>
      <c r="O70" s="170">
        <v>3</v>
      </c>
      <c r="P70" s="170">
        <v>0</v>
      </c>
      <c r="Q70" s="170">
        <v>1</v>
      </c>
      <c r="R70" s="170">
        <v>0</v>
      </c>
      <c r="S70" s="165">
        <f t="shared" si="8"/>
        <v>5</v>
      </c>
      <c r="T70" s="197">
        <f aca="true" t="shared" si="10" ref="T70:T88">C70-F70-G70-S70</f>
        <v>0</v>
      </c>
    </row>
    <row r="71" spans="1:20" s="62" customFormat="1" ht="69" customHeight="1">
      <c r="A71" s="54" t="s">
        <v>31</v>
      </c>
      <c r="B71" s="99">
        <f aca="true" t="shared" si="11" ref="B71:B88">1+B70</f>
        <v>67</v>
      </c>
      <c r="C71" s="166">
        <v>9</v>
      </c>
      <c r="D71" s="170">
        <v>2</v>
      </c>
      <c r="E71" s="170">
        <v>7</v>
      </c>
      <c r="F71" s="170">
        <v>0</v>
      </c>
      <c r="G71" s="170">
        <v>8</v>
      </c>
      <c r="H71" s="170">
        <v>0</v>
      </c>
      <c r="I71" s="170">
        <v>0</v>
      </c>
      <c r="J71" s="170">
        <v>0</v>
      </c>
      <c r="K71" s="171">
        <f t="shared" si="9"/>
        <v>3</v>
      </c>
      <c r="L71" s="170">
        <v>0</v>
      </c>
      <c r="M71" s="170">
        <v>5</v>
      </c>
      <c r="N71" s="170">
        <v>0</v>
      </c>
      <c r="O71" s="170">
        <v>4</v>
      </c>
      <c r="P71" s="170">
        <v>0</v>
      </c>
      <c r="Q71" s="170">
        <v>0</v>
      </c>
      <c r="R71" s="170">
        <v>1</v>
      </c>
      <c r="S71" s="165">
        <f aca="true" t="shared" si="12" ref="S71:S88">C71-F71-G71</f>
        <v>1</v>
      </c>
      <c r="T71" s="197">
        <f t="shared" si="10"/>
        <v>0</v>
      </c>
    </row>
    <row r="72" spans="1:20" s="62" customFormat="1" ht="83.25">
      <c r="A72" s="55" t="s">
        <v>114</v>
      </c>
      <c r="B72" s="99">
        <f t="shared" si="11"/>
        <v>68</v>
      </c>
      <c r="C72" s="166">
        <v>22</v>
      </c>
      <c r="D72" s="170">
        <v>7</v>
      </c>
      <c r="E72" s="170">
        <v>15</v>
      </c>
      <c r="F72" s="170">
        <v>0</v>
      </c>
      <c r="G72" s="170">
        <v>22</v>
      </c>
      <c r="H72" s="170">
        <v>3</v>
      </c>
      <c r="I72" s="170">
        <v>1</v>
      </c>
      <c r="J72" s="170">
        <v>0</v>
      </c>
      <c r="K72" s="171">
        <f t="shared" si="9"/>
        <v>12</v>
      </c>
      <c r="L72" s="170">
        <v>1</v>
      </c>
      <c r="M72" s="170">
        <v>5</v>
      </c>
      <c r="N72" s="170">
        <v>0</v>
      </c>
      <c r="O72" s="170">
        <v>3</v>
      </c>
      <c r="P72" s="170">
        <v>0</v>
      </c>
      <c r="Q72" s="170">
        <v>0</v>
      </c>
      <c r="R72" s="170">
        <v>2</v>
      </c>
      <c r="S72" s="165">
        <f t="shared" si="12"/>
        <v>0</v>
      </c>
      <c r="T72" s="197">
        <f t="shared" si="10"/>
        <v>0</v>
      </c>
    </row>
    <row r="73" spans="1:20" s="62" customFormat="1" ht="45" customHeight="1">
      <c r="A73" s="54" t="s">
        <v>16</v>
      </c>
      <c r="B73" s="99">
        <f t="shared" si="11"/>
        <v>69</v>
      </c>
      <c r="C73" s="166">
        <v>9</v>
      </c>
      <c r="D73" s="170">
        <v>3</v>
      </c>
      <c r="E73" s="170">
        <v>6</v>
      </c>
      <c r="F73" s="170">
        <v>0</v>
      </c>
      <c r="G73" s="170">
        <v>9</v>
      </c>
      <c r="H73" s="170">
        <v>1</v>
      </c>
      <c r="I73" s="170">
        <v>0</v>
      </c>
      <c r="J73" s="170">
        <v>0</v>
      </c>
      <c r="K73" s="171">
        <f t="shared" si="9"/>
        <v>5</v>
      </c>
      <c r="L73" s="170">
        <v>1</v>
      </c>
      <c r="M73" s="170">
        <v>2</v>
      </c>
      <c r="N73" s="170">
        <v>0</v>
      </c>
      <c r="O73" s="170">
        <v>1</v>
      </c>
      <c r="P73" s="170">
        <v>0</v>
      </c>
      <c r="Q73" s="170">
        <v>0</v>
      </c>
      <c r="R73" s="170">
        <v>1</v>
      </c>
      <c r="S73" s="165">
        <f t="shared" si="12"/>
        <v>0</v>
      </c>
      <c r="T73" s="197">
        <f t="shared" si="10"/>
        <v>0</v>
      </c>
    </row>
    <row r="74" spans="1:20" s="62" customFormat="1" ht="40.5" customHeight="1">
      <c r="A74" s="54" t="s">
        <v>31</v>
      </c>
      <c r="B74" s="99">
        <f t="shared" si="11"/>
        <v>70</v>
      </c>
      <c r="C74" s="166">
        <v>3</v>
      </c>
      <c r="D74" s="170">
        <v>2</v>
      </c>
      <c r="E74" s="170">
        <v>1</v>
      </c>
      <c r="F74" s="170">
        <v>0</v>
      </c>
      <c r="G74" s="170">
        <v>3</v>
      </c>
      <c r="H74" s="170">
        <v>0</v>
      </c>
      <c r="I74" s="170">
        <v>0</v>
      </c>
      <c r="J74" s="170">
        <v>0</v>
      </c>
      <c r="K74" s="171">
        <f t="shared" si="9"/>
        <v>2</v>
      </c>
      <c r="L74" s="170">
        <v>0</v>
      </c>
      <c r="M74" s="170">
        <v>1</v>
      </c>
      <c r="N74" s="170">
        <v>0</v>
      </c>
      <c r="O74" s="170">
        <v>1</v>
      </c>
      <c r="P74" s="170">
        <v>0</v>
      </c>
      <c r="Q74" s="170">
        <v>0</v>
      </c>
      <c r="R74" s="170">
        <v>0</v>
      </c>
      <c r="S74" s="165">
        <f t="shared" si="12"/>
        <v>0</v>
      </c>
      <c r="T74" s="197">
        <f t="shared" si="10"/>
        <v>0</v>
      </c>
    </row>
    <row r="75" spans="1:20" s="62" customFormat="1" ht="65.25" customHeight="1">
      <c r="A75" s="61" t="s">
        <v>160</v>
      </c>
      <c r="B75" s="99">
        <f t="shared" si="11"/>
        <v>71</v>
      </c>
      <c r="C75" s="183">
        <v>1</v>
      </c>
      <c r="D75" s="183">
        <v>0</v>
      </c>
      <c r="E75" s="183">
        <v>1</v>
      </c>
      <c r="F75" s="183">
        <v>0</v>
      </c>
      <c r="G75" s="183">
        <v>1</v>
      </c>
      <c r="H75" s="183">
        <v>0</v>
      </c>
      <c r="I75" s="183">
        <v>0</v>
      </c>
      <c r="J75" s="183">
        <v>0</v>
      </c>
      <c r="K75" s="184">
        <f t="shared" si="9"/>
        <v>0</v>
      </c>
      <c r="L75" s="183">
        <v>0</v>
      </c>
      <c r="M75" s="183">
        <v>1</v>
      </c>
      <c r="N75" s="183">
        <v>0</v>
      </c>
      <c r="O75" s="183">
        <v>0</v>
      </c>
      <c r="P75" s="183">
        <v>0</v>
      </c>
      <c r="Q75" s="183">
        <v>0</v>
      </c>
      <c r="R75" s="183">
        <v>1</v>
      </c>
      <c r="S75" s="165">
        <f t="shared" si="12"/>
        <v>0</v>
      </c>
      <c r="T75" s="197">
        <f t="shared" si="10"/>
        <v>0</v>
      </c>
    </row>
    <row r="76" spans="1:20" s="62" customFormat="1" ht="90.75" customHeight="1">
      <c r="A76" s="61" t="s">
        <v>161</v>
      </c>
      <c r="B76" s="99">
        <f t="shared" si="11"/>
        <v>72</v>
      </c>
      <c r="C76" s="166">
        <v>171</v>
      </c>
      <c r="D76" s="168">
        <v>40</v>
      </c>
      <c r="E76" s="168">
        <v>131</v>
      </c>
      <c r="F76" s="168">
        <v>0</v>
      </c>
      <c r="G76" s="168">
        <v>147</v>
      </c>
      <c r="H76" s="168">
        <v>16</v>
      </c>
      <c r="I76" s="168">
        <v>16</v>
      </c>
      <c r="J76" s="168">
        <v>9</v>
      </c>
      <c r="K76" s="171">
        <f t="shared" si="9"/>
        <v>76</v>
      </c>
      <c r="L76" s="168">
        <v>0</v>
      </c>
      <c r="M76" s="168">
        <v>30</v>
      </c>
      <c r="N76" s="168">
        <v>0</v>
      </c>
      <c r="O76" s="168">
        <v>24</v>
      </c>
      <c r="P76" s="168">
        <v>0</v>
      </c>
      <c r="Q76" s="168">
        <v>2</v>
      </c>
      <c r="R76" s="168">
        <v>4</v>
      </c>
      <c r="S76" s="165">
        <f t="shared" si="12"/>
        <v>24</v>
      </c>
      <c r="T76" s="197">
        <f t="shared" si="10"/>
        <v>0</v>
      </c>
    </row>
    <row r="77" spans="1:20" s="62" customFormat="1" ht="103.5" customHeight="1">
      <c r="A77" s="55" t="s">
        <v>17</v>
      </c>
      <c r="B77" s="99">
        <f t="shared" si="11"/>
        <v>73</v>
      </c>
      <c r="C77" s="166">
        <v>139</v>
      </c>
      <c r="D77" s="170">
        <v>35</v>
      </c>
      <c r="E77" s="170">
        <v>104</v>
      </c>
      <c r="F77" s="170">
        <v>0</v>
      </c>
      <c r="G77" s="170">
        <v>125</v>
      </c>
      <c r="H77" s="170">
        <v>9</v>
      </c>
      <c r="I77" s="170">
        <v>14</v>
      </c>
      <c r="J77" s="170">
        <v>9</v>
      </c>
      <c r="K77" s="171">
        <f t="shared" si="9"/>
        <v>69</v>
      </c>
      <c r="L77" s="170">
        <v>0</v>
      </c>
      <c r="M77" s="170">
        <v>24</v>
      </c>
      <c r="N77" s="170">
        <v>0</v>
      </c>
      <c r="O77" s="170">
        <v>18</v>
      </c>
      <c r="P77" s="170">
        <v>0</v>
      </c>
      <c r="Q77" s="170">
        <v>2</v>
      </c>
      <c r="R77" s="170">
        <v>4</v>
      </c>
      <c r="S77" s="165">
        <f t="shared" si="12"/>
        <v>14</v>
      </c>
      <c r="T77" s="197">
        <f t="shared" si="10"/>
        <v>0</v>
      </c>
    </row>
    <row r="78" spans="1:20" s="62" customFormat="1" ht="37.5" customHeight="1">
      <c r="A78" s="61" t="s">
        <v>162</v>
      </c>
      <c r="B78" s="99">
        <f t="shared" si="11"/>
        <v>74</v>
      </c>
      <c r="C78" s="166">
        <v>180</v>
      </c>
      <c r="D78" s="168">
        <v>53</v>
      </c>
      <c r="E78" s="168">
        <v>127</v>
      </c>
      <c r="F78" s="168">
        <v>0</v>
      </c>
      <c r="G78" s="168">
        <v>145</v>
      </c>
      <c r="H78" s="168">
        <v>24</v>
      </c>
      <c r="I78" s="168">
        <v>14</v>
      </c>
      <c r="J78" s="168">
        <v>10</v>
      </c>
      <c r="K78" s="171">
        <f t="shared" si="9"/>
        <v>71</v>
      </c>
      <c r="L78" s="168">
        <v>3</v>
      </c>
      <c r="M78" s="168">
        <v>23</v>
      </c>
      <c r="N78" s="168">
        <v>0</v>
      </c>
      <c r="O78" s="168">
        <v>12</v>
      </c>
      <c r="P78" s="168">
        <v>1</v>
      </c>
      <c r="Q78" s="168">
        <v>2</v>
      </c>
      <c r="R78" s="168">
        <v>8</v>
      </c>
      <c r="S78" s="165">
        <f t="shared" si="12"/>
        <v>35</v>
      </c>
      <c r="T78" s="197">
        <f t="shared" si="10"/>
        <v>0</v>
      </c>
    </row>
    <row r="79" spans="1:20" s="62" customFormat="1" ht="64.5" customHeight="1">
      <c r="A79" s="61" t="s">
        <v>163</v>
      </c>
      <c r="B79" s="99">
        <f t="shared" si="11"/>
        <v>75</v>
      </c>
      <c r="C79" s="166">
        <v>1342</v>
      </c>
      <c r="D79" s="168">
        <v>300</v>
      </c>
      <c r="E79" s="168">
        <v>1042</v>
      </c>
      <c r="F79" s="168">
        <v>5</v>
      </c>
      <c r="G79" s="168">
        <v>1091</v>
      </c>
      <c r="H79" s="168">
        <v>189</v>
      </c>
      <c r="I79" s="168">
        <v>120</v>
      </c>
      <c r="J79" s="168">
        <v>46</v>
      </c>
      <c r="K79" s="171">
        <f t="shared" si="9"/>
        <v>520</v>
      </c>
      <c r="L79" s="168">
        <v>6</v>
      </c>
      <c r="M79" s="168">
        <v>210</v>
      </c>
      <c r="N79" s="168">
        <v>5</v>
      </c>
      <c r="O79" s="168">
        <v>150</v>
      </c>
      <c r="P79" s="168">
        <v>16</v>
      </c>
      <c r="Q79" s="168">
        <v>13</v>
      </c>
      <c r="R79" s="168">
        <v>26</v>
      </c>
      <c r="S79" s="165">
        <f t="shared" si="12"/>
        <v>246</v>
      </c>
      <c r="T79" s="197">
        <f t="shared" si="10"/>
        <v>0</v>
      </c>
    </row>
    <row r="80" spans="1:20" s="62" customFormat="1" ht="86.25" customHeight="1">
      <c r="A80" s="55" t="s">
        <v>115</v>
      </c>
      <c r="B80" s="99">
        <f t="shared" si="11"/>
        <v>76</v>
      </c>
      <c r="C80" s="168">
        <v>55</v>
      </c>
      <c r="D80" s="170">
        <v>37</v>
      </c>
      <c r="E80" s="170">
        <v>18</v>
      </c>
      <c r="F80" s="170">
        <v>0</v>
      </c>
      <c r="G80" s="170">
        <v>46</v>
      </c>
      <c r="H80" s="170">
        <v>1</v>
      </c>
      <c r="I80" s="170">
        <v>2</v>
      </c>
      <c r="J80" s="170">
        <v>3</v>
      </c>
      <c r="K80" s="171">
        <f t="shared" si="9"/>
        <v>22</v>
      </c>
      <c r="L80" s="170">
        <v>1</v>
      </c>
      <c r="M80" s="170">
        <v>17</v>
      </c>
      <c r="N80" s="170">
        <v>0</v>
      </c>
      <c r="O80" s="170">
        <v>11</v>
      </c>
      <c r="P80" s="170">
        <v>0</v>
      </c>
      <c r="Q80" s="170">
        <v>2</v>
      </c>
      <c r="R80" s="170">
        <v>4</v>
      </c>
      <c r="S80" s="165">
        <f t="shared" si="12"/>
        <v>9</v>
      </c>
      <c r="T80" s="197">
        <f t="shared" si="10"/>
        <v>0</v>
      </c>
    </row>
    <row r="81" spans="1:20" s="62" customFormat="1" ht="103.5" customHeight="1">
      <c r="A81" s="54" t="s">
        <v>153</v>
      </c>
      <c r="B81" s="99">
        <f t="shared" si="11"/>
        <v>77</v>
      </c>
      <c r="C81" s="168">
        <v>2</v>
      </c>
      <c r="D81" s="170">
        <v>0</v>
      </c>
      <c r="E81" s="170">
        <v>2</v>
      </c>
      <c r="F81" s="170">
        <v>0</v>
      </c>
      <c r="G81" s="170">
        <v>2</v>
      </c>
      <c r="H81" s="170">
        <v>0</v>
      </c>
      <c r="I81" s="170">
        <v>0</v>
      </c>
      <c r="J81" s="170">
        <v>0</v>
      </c>
      <c r="K81" s="171">
        <f t="shared" si="9"/>
        <v>1</v>
      </c>
      <c r="L81" s="170">
        <v>0</v>
      </c>
      <c r="M81" s="170">
        <v>1</v>
      </c>
      <c r="N81" s="170">
        <v>0</v>
      </c>
      <c r="O81" s="170">
        <v>1</v>
      </c>
      <c r="P81" s="170">
        <v>0</v>
      </c>
      <c r="Q81" s="170">
        <v>0</v>
      </c>
      <c r="R81" s="170">
        <v>0</v>
      </c>
      <c r="S81" s="165">
        <f t="shared" si="12"/>
        <v>0</v>
      </c>
      <c r="T81" s="197">
        <f t="shared" si="10"/>
        <v>0</v>
      </c>
    </row>
    <row r="82" spans="1:20" s="62" customFormat="1" ht="52.5" customHeight="1">
      <c r="A82" s="54" t="s">
        <v>123</v>
      </c>
      <c r="B82" s="99">
        <f t="shared" si="11"/>
        <v>78</v>
      </c>
      <c r="C82" s="168">
        <v>43</v>
      </c>
      <c r="D82" s="170">
        <v>30</v>
      </c>
      <c r="E82" s="170">
        <v>13</v>
      </c>
      <c r="F82" s="170">
        <v>0</v>
      </c>
      <c r="G82" s="170">
        <v>37</v>
      </c>
      <c r="H82" s="170">
        <v>1</v>
      </c>
      <c r="I82" s="170">
        <v>2</v>
      </c>
      <c r="J82" s="170">
        <v>3</v>
      </c>
      <c r="K82" s="171">
        <f t="shared" si="9"/>
        <v>15</v>
      </c>
      <c r="L82" s="170">
        <v>1</v>
      </c>
      <c r="M82" s="170">
        <v>15</v>
      </c>
      <c r="N82" s="170">
        <v>0</v>
      </c>
      <c r="O82" s="170">
        <v>10</v>
      </c>
      <c r="P82" s="170">
        <v>0</v>
      </c>
      <c r="Q82" s="170">
        <v>2</v>
      </c>
      <c r="R82" s="170">
        <v>3</v>
      </c>
      <c r="S82" s="165">
        <f t="shared" si="12"/>
        <v>6</v>
      </c>
      <c r="T82" s="197">
        <f t="shared" si="10"/>
        <v>0</v>
      </c>
    </row>
    <row r="83" spans="1:20" s="62" customFormat="1" ht="54" customHeight="1">
      <c r="A83" s="54" t="s">
        <v>32</v>
      </c>
      <c r="B83" s="99">
        <f t="shared" si="11"/>
        <v>79</v>
      </c>
      <c r="C83" s="168">
        <v>5</v>
      </c>
      <c r="D83" s="170">
        <v>4</v>
      </c>
      <c r="E83" s="170">
        <v>1</v>
      </c>
      <c r="F83" s="170">
        <v>0</v>
      </c>
      <c r="G83" s="170">
        <v>2</v>
      </c>
      <c r="H83" s="170">
        <v>0</v>
      </c>
      <c r="I83" s="170">
        <v>0</v>
      </c>
      <c r="J83" s="170">
        <v>0</v>
      </c>
      <c r="K83" s="171">
        <f t="shared" si="9"/>
        <v>2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0</v>
      </c>
      <c r="S83" s="165">
        <f t="shared" si="12"/>
        <v>3</v>
      </c>
      <c r="T83" s="197">
        <f t="shared" si="10"/>
        <v>0</v>
      </c>
    </row>
    <row r="84" spans="1:20" s="62" customFormat="1" ht="72" customHeight="1">
      <c r="A84" s="54" t="s">
        <v>33</v>
      </c>
      <c r="B84" s="99">
        <f t="shared" si="11"/>
        <v>80</v>
      </c>
      <c r="C84" s="168">
        <v>1</v>
      </c>
      <c r="D84" s="170">
        <v>0</v>
      </c>
      <c r="E84" s="170">
        <v>1</v>
      </c>
      <c r="F84" s="170">
        <v>0</v>
      </c>
      <c r="G84" s="170">
        <v>1</v>
      </c>
      <c r="H84" s="170">
        <v>0</v>
      </c>
      <c r="I84" s="170">
        <v>0</v>
      </c>
      <c r="J84" s="170">
        <v>0</v>
      </c>
      <c r="K84" s="171">
        <f t="shared" si="9"/>
        <v>1</v>
      </c>
      <c r="L84" s="170">
        <v>0</v>
      </c>
      <c r="M84" s="170">
        <v>0</v>
      </c>
      <c r="N84" s="170">
        <v>0</v>
      </c>
      <c r="O84" s="170">
        <v>0</v>
      </c>
      <c r="P84" s="170">
        <v>0</v>
      </c>
      <c r="Q84" s="170">
        <v>0</v>
      </c>
      <c r="R84" s="170">
        <v>0</v>
      </c>
      <c r="S84" s="165">
        <f t="shared" si="12"/>
        <v>0</v>
      </c>
      <c r="T84" s="197">
        <f t="shared" si="10"/>
        <v>0</v>
      </c>
    </row>
    <row r="85" spans="1:20" s="62" customFormat="1" ht="54" customHeight="1">
      <c r="A85" s="57" t="s">
        <v>34</v>
      </c>
      <c r="B85" s="99">
        <f t="shared" si="11"/>
        <v>81</v>
      </c>
      <c r="C85" s="168">
        <v>2</v>
      </c>
      <c r="D85" s="170">
        <v>2</v>
      </c>
      <c r="E85" s="170">
        <v>0</v>
      </c>
      <c r="F85" s="170">
        <v>0</v>
      </c>
      <c r="G85" s="170">
        <v>2</v>
      </c>
      <c r="H85" s="170">
        <v>0</v>
      </c>
      <c r="I85" s="170">
        <v>0</v>
      </c>
      <c r="J85" s="170">
        <v>0</v>
      </c>
      <c r="K85" s="171">
        <f t="shared" si="9"/>
        <v>1</v>
      </c>
      <c r="L85" s="170">
        <v>0</v>
      </c>
      <c r="M85" s="170">
        <v>1</v>
      </c>
      <c r="N85" s="170">
        <v>0</v>
      </c>
      <c r="O85" s="170">
        <v>0</v>
      </c>
      <c r="P85" s="170">
        <v>0</v>
      </c>
      <c r="Q85" s="170">
        <v>0</v>
      </c>
      <c r="R85" s="170">
        <v>1</v>
      </c>
      <c r="S85" s="165">
        <f t="shared" si="12"/>
        <v>0</v>
      </c>
      <c r="T85" s="197">
        <f t="shared" si="10"/>
        <v>0</v>
      </c>
    </row>
    <row r="86" spans="1:20" s="62" customFormat="1" ht="46.5" customHeight="1">
      <c r="A86" s="180" t="s">
        <v>35</v>
      </c>
      <c r="B86" s="99">
        <f t="shared" si="11"/>
        <v>82</v>
      </c>
      <c r="C86" s="168">
        <v>45</v>
      </c>
      <c r="D86" s="170">
        <v>15</v>
      </c>
      <c r="E86" s="170">
        <v>30</v>
      </c>
      <c r="F86" s="170">
        <v>1</v>
      </c>
      <c r="G86" s="170">
        <v>37</v>
      </c>
      <c r="H86" s="170">
        <v>2</v>
      </c>
      <c r="I86" s="170">
        <v>5</v>
      </c>
      <c r="J86" s="170">
        <v>4</v>
      </c>
      <c r="K86" s="171">
        <f t="shared" si="9"/>
        <v>20</v>
      </c>
      <c r="L86" s="170">
        <v>0</v>
      </c>
      <c r="M86" s="170">
        <v>6</v>
      </c>
      <c r="N86" s="170">
        <v>1</v>
      </c>
      <c r="O86" s="170">
        <v>5</v>
      </c>
      <c r="P86" s="170">
        <v>0</v>
      </c>
      <c r="Q86" s="170">
        <v>0</v>
      </c>
      <c r="R86" s="170">
        <v>0</v>
      </c>
      <c r="S86" s="165">
        <f t="shared" si="12"/>
        <v>7</v>
      </c>
      <c r="T86" s="197">
        <f t="shared" si="10"/>
        <v>0</v>
      </c>
    </row>
    <row r="87" spans="1:20" s="62" customFormat="1" ht="105.75" customHeight="1">
      <c r="A87" s="180" t="s">
        <v>124</v>
      </c>
      <c r="B87" s="99">
        <f t="shared" si="11"/>
        <v>83</v>
      </c>
      <c r="C87" s="168">
        <v>3</v>
      </c>
      <c r="D87" s="170">
        <v>3</v>
      </c>
      <c r="E87" s="170">
        <v>0</v>
      </c>
      <c r="F87" s="170">
        <v>0</v>
      </c>
      <c r="G87" s="170">
        <v>3</v>
      </c>
      <c r="H87" s="170">
        <v>0</v>
      </c>
      <c r="I87" s="170">
        <v>0</v>
      </c>
      <c r="J87" s="170">
        <v>0</v>
      </c>
      <c r="K87" s="171">
        <f t="shared" si="9"/>
        <v>1</v>
      </c>
      <c r="L87" s="170">
        <v>0</v>
      </c>
      <c r="M87" s="170">
        <v>2</v>
      </c>
      <c r="N87" s="170">
        <v>0</v>
      </c>
      <c r="O87" s="170">
        <v>2</v>
      </c>
      <c r="P87" s="170">
        <v>0</v>
      </c>
      <c r="Q87" s="170">
        <v>0</v>
      </c>
      <c r="R87" s="170">
        <v>0</v>
      </c>
      <c r="S87" s="165">
        <f t="shared" si="12"/>
        <v>0</v>
      </c>
      <c r="T87" s="197">
        <f t="shared" si="10"/>
        <v>0</v>
      </c>
    </row>
    <row r="88" spans="1:20" s="65" customFormat="1" ht="46.5" customHeight="1">
      <c r="A88" s="181" t="s">
        <v>125</v>
      </c>
      <c r="B88" s="100">
        <f t="shared" si="11"/>
        <v>84</v>
      </c>
      <c r="C88" s="179">
        <v>99</v>
      </c>
      <c r="D88" s="172">
        <v>53</v>
      </c>
      <c r="E88" s="172">
        <v>46</v>
      </c>
      <c r="F88" s="172">
        <v>0</v>
      </c>
      <c r="G88" s="172">
        <v>78</v>
      </c>
      <c r="H88" s="172">
        <v>14</v>
      </c>
      <c r="I88" s="172">
        <v>3</v>
      </c>
      <c r="J88" s="172">
        <v>3</v>
      </c>
      <c r="K88" s="171">
        <f t="shared" si="9"/>
        <v>37</v>
      </c>
      <c r="L88" s="172">
        <v>1</v>
      </c>
      <c r="M88" s="172">
        <v>20</v>
      </c>
      <c r="N88" s="172">
        <v>0</v>
      </c>
      <c r="O88" s="172">
        <v>14</v>
      </c>
      <c r="P88" s="172">
        <v>2</v>
      </c>
      <c r="Q88" s="172">
        <v>1</v>
      </c>
      <c r="R88" s="172">
        <v>3</v>
      </c>
      <c r="S88" s="165">
        <f t="shared" si="12"/>
        <v>21</v>
      </c>
      <c r="T88" s="197">
        <f t="shared" si="10"/>
        <v>0</v>
      </c>
    </row>
    <row r="89" spans="1:2" s="67" customFormat="1" ht="15" customHeight="1">
      <c r="A89" s="66"/>
      <c r="B89" s="45"/>
    </row>
    <row r="90" spans="1:14" s="67" customFormat="1" ht="49.5" customHeight="1">
      <c r="A90" s="254"/>
      <c r="B90" s="254"/>
      <c r="C90" s="254"/>
      <c r="D90" s="254"/>
      <c r="E90" s="254"/>
      <c r="F90" s="152"/>
      <c r="G90" s="152"/>
      <c r="H90" s="152"/>
      <c r="I90" s="152"/>
      <c r="J90" s="152"/>
      <c r="K90" s="152"/>
      <c r="L90" s="152"/>
      <c r="M90" s="152"/>
      <c r="N90" s="152"/>
    </row>
    <row r="91" spans="1:20" s="67" customFormat="1" ht="59.25" customHeight="1">
      <c r="A91" s="68"/>
      <c r="B91" s="45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</row>
    <row r="92" spans="1:15" s="67" customFormat="1" ht="117.75" customHeight="1">
      <c r="A92" s="255"/>
      <c r="B92" s="255"/>
      <c r="C92" s="255"/>
      <c r="D92" s="255"/>
      <c r="E92" s="109"/>
      <c r="F92" s="153"/>
      <c r="G92" s="153"/>
      <c r="H92" s="153"/>
      <c r="I92" s="152"/>
      <c r="J92" s="250"/>
      <c r="K92" s="250"/>
      <c r="L92" s="250"/>
      <c r="M92" s="152"/>
      <c r="N92" s="152"/>
      <c r="O92" s="108"/>
    </row>
    <row r="93" spans="1:15" s="67" customFormat="1" ht="45" customHeight="1">
      <c r="A93" s="256"/>
      <c r="B93" s="256"/>
      <c r="C93" s="256"/>
      <c r="D93" s="256"/>
      <c r="E93" s="152"/>
      <c r="F93" s="249"/>
      <c r="G93" s="249"/>
      <c r="H93" s="152"/>
      <c r="I93" s="152"/>
      <c r="J93" s="249"/>
      <c r="K93" s="249"/>
      <c r="L93" s="249"/>
      <c r="M93" s="152"/>
      <c r="N93" s="152"/>
      <c r="O93" s="108"/>
    </row>
    <row r="94" spans="1:15" s="67" customFormat="1" ht="45" customHeight="1">
      <c r="A94" s="106"/>
      <c r="B94" s="106"/>
      <c r="C94" s="106"/>
      <c r="D94" s="106"/>
      <c r="E94" s="111"/>
      <c r="F94" s="111"/>
      <c r="G94" s="153"/>
      <c r="H94" s="153"/>
      <c r="I94" s="152"/>
      <c r="J94" s="153"/>
      <c r="K94" s="153"/>
      <c r="L94" s="153"/>
      <c r="M94" s="152"/>
      <c r="N94" s="152"/>
      <c r="O94" s="108"/>
    </row>
    <row r="95" spans="1:15" s="67" customFormat="1" ht="96" customHeight="1">
      <c r="A95" s="107"/>
      <c r="B95" s="107"/>
      <c r="C95" s="152"/>
      <c r="D95" s="107"/>
      <c r="E95" s="107"/>
      <c r="F95" s="152"/>
      <c r="G95" s="152"/>
      <c r="H95" s="153"/>
      <c r="I95" s="152"/>
      <c r="J95" s="250"/>
      <c r="K95" s="250"/>
      <c r="L95" s="250"/>
      <c r="M95" s="152"/>
      <c r="N95" s="152"/>
      <c r="O95" s="108"/>
    </row>
    <row r="96" spans="1:15" s="67" customFormat="1" ht="81" customHeight="1">
      <c r="A96" s="154"/>
      <c r="B96" s="110"/>
      <c r="C96" s="152"/>
      <c r="D96" s="110"/>
      <c r="E96" s="152"/>
      <c r="F96" s="251"/>
      <c r="G96" s="251"/>
      <c r="H96" s="152"/>
      <c r="I96" s="152"/>
      <c r="J96" s="249"/>
      <c r="K96" s="249"/>
      <c r="L96" s="249"/>
      <c r="M96" s="152"/>
      <c r="N96" s="152"/>
      <c r="O96" s="108"/>
    </row>
    <row r="97" spans="1:14" ht="49.5" customHeight="1">
      <c r="A97" s="53"/>
      <c r="B97" s="45"/>
      <c r="C97" s="16"/>
      <c r="D97" s="16"/>
      <c r="E97" s="16"/>
      <c r="F97" s="155"/>
      <c r="G97" s="155"/>
      <c r="H97" s="155"/>
      <c r="I97" s="155"/>
      <c r="J97" s="155"/>
      <c r="K97" s="155"/>
      <c r="L97" s="155"/>
      <c r="M97" s="155"/>
      <c r="N97" s="155"/>
    </row>
    <row r="98" spans="1:14" ht="49.5" customHeight="1">
      <c r="A98" s="53"/>
      <c r="B98" s="4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">
      <c r="A99" s="16"/>
      <c r="B99" s="4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5">
      <c r="A100" s="16"/>
      <c r="B100" s="4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">
      <c r="A101" s="16"/>
      <c r="B101" s="4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">
      <c r="A102" s="16"/>
      <c r="B102" s="4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5">
      <c r="A103" s="16"/>
      <c r="B103" s="4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5">
      <c r="A104" s="16"/>
      <c r="B104" s="4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5">
      <c r="A105" s="16"/>
      <c r="B105" s="4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">
      <c r="A106" s="16"/>
      <c r="B106" s="4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5">
      <c r="A107" s="16"/>
      <c r="B107" s="4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5">
      <c r="A108" s="16"/>
      <c r="B108" s="4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5">
      <c r="A109" s="16"/>
      <c r="B109" s="4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5">
      <c r="A110" s="16"/>
      <c r="B110" s="4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5">
      <c r="A111" s="16"/>
      <c r="B111" s="4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5">
      <c r="A112" s="16"/>
      <c r="B112" s="4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5">
      <c r="A113" s="16"/>
      <c r="B113" s="4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</sheetData>
  <sheetProtection/>
  <mergeCells count="11">
    <mergeCell ref="P1:S1"/>
    <mergeCell ref="A90:E90"/>
    <mergeCell ref="A92:D92"/>
    <mergeCell ref="J92:L92"/>
    <mergeCell ref="A93:D93"/>
    <mergeCell ref="F93:G93"/>
    <mergeCell ref="J93:L93"/>
    <mergeCell ref="J95:L95"/>
    <mergeCell ref="F96:G96"/>
    <mergeCell ref="J96:L96"/>
    <mergeCell ref="A2:N2"/>
  </mergeCells>
  <printOptions/>
  <pageMargins left="0.17" right="0.17" top="0.25" bottom="0.16" header="0" footer="0"/>
  <pageSetup fitToHeight="0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55" zoomScaleNormal="55" zoomScaleSheetLayoutView="70" zoomScalePageLayoutView="0" workbookViewId="0" topLeftCell="A1">
      <selection activeCell="A2" sqref="A2:E2"/>
    </sheetView>
  </sheetViews>
  <sheetFormatPr defaultColWidth="9.00390625" defaultRowHeight="15.75"/>
  <cols>
    <col min="1" max="1" width="144.50390625" style="34" customWidth="1"/>
    <col min="2" max="2" width="9.75390625" style="115" customWidth="1"/>
    <col min="3" max="3" width="33.50390625" style="34" customWidth="1"/>
    <col min="4" max="4" width="28.875" style="34" customWidth="1"/>
    <col min="5" max="5" width="30.00390625" style="34" customWidth="1"/>
    <col min="6" max="6" width="14.00390625" style="34" customWidth="1"/>
    <col min="7" max="7" width="12.75390625" style="34" customWidth="1"/>
    <col min="8" max="8" width="16.00390625" style="34" customWidth="1"/>
    <col min="9" max="9" width="23.125" style="34" customWidth="1"/>
    <col min="10" max="10" width="8.125" style="34" customWidth="1"/>
    <col min="11" max="11" width="17.25390625" style="34" customWidth="1"/>
    <col min="12" max="12" width="13.125" style="34" customWidth="1"/>
    <col min="13" max="13" width="13.75390625" style="34" customWidth="1"/>
    <col min="14" max="14" width="16.75390625" style="34" customWidth="1"/>
    <col min="15" max="16384" width="9.00390625" style="34" customWidth="1"/>
  </cols>
  <sheetData>
    <row r="1" spans="4:14" ht="49.5" customHeight="1">
      <c r="D1" s="257" t="s">
        <v>198</v>
      </c>
      <c r="E1" s="257"/>
      <c r="F1" s="257"/>
      <c r="L1" s="116"/>
      <c r="M1" s="116"/>
      <c r="N1" s="116"/>
    </row>
    <row r="2" spans="1:14" s="62" customFormat="1" ht="104.25" customHeight="1">
      <c r="A2" s="258" t="s">
        <v>169</v>
      </c>
      <c r="B2" s="258"/>
      <c r="C2" s="258"/>
      <c r="D2" s="258"/>
      <c r="E2" s="258"/>
      <c r="F2" s="117"/>
      <c r="G2" s="117"/>
      <c r="H2" s="117"/>
      <c r="I2" s="117"/>
      <c r="J2" s="117"/>
      <c r="K2" s="117"/>
      <c r="L2" s="118"/>
      <c r="M2" s="118"/>
      <c r="N2" s="118"/>
    </row>
    <row r="3" spans="1:15" s="127" customFormat="1" ht="170.25" customHeight="1">
      <c r="A3" s="119" t="s">
        <v>47</v>
      </c>
      <c r="B3" s="120" t="s">
        <v>170</v>
      </c>
      <c r="C3" s="121" t="s">
        <v>171</v>
      </c>
      <c r="D3" s="122" t="s">
        <v>172</v>
      </c>
      <c r="E3" s="122" t="s">
        <v>173</v>
      </c>
      <c r="F3" s="123"/>
      <c r="G3" s="124"/>
      <c r="H3" s="123"/>
      <c r="I3" s="125"/>
      <c r="J3" s="124"/>
      <c r="K3" s="124"/>
      <c r="L3" s="123"/>
      <c r="M3" s="124"/>
      <c r="N3" s="123"/>
      <c r="O3" s="126"/>
    </row>
    <row r="4" spans="1:15" s="115" customFormat="1" ht="32.25" customHeight="1">
      <c r="A4" s="128" t="s">
        <v>0</v>
      </c>
      <c r="B4" s="89" t="s">
        <v>1</v>
      </c>
      <c r="C4" s="89">
        <v>1</v>
      </c>
      <c r="D4" s="89">
        <f>C4+1</f>
        <v>2</v>
      </c>
      <c r="E4" s="89">
        <f>D4+1</f>
        <v>3</v>
      </c>
      <c r="F4" s="125"/>
      <c r="G4" s="125"/>
      <c r="H4" s="125"/>
      <c r="I4" s="125"/>
      <c r="J4" s="125"/>
      <c r="K4" s="125"/>
      <c r="L4" s="125"/>
      <c r="M4" s="125"/>
      <c r="N4" s="125"/>
      <c r="O4" s="129"/>
    </row>
    <row r="5" spans="1:15" s="115" customFormat="1" ht="63" customHeight="1">
      <c r="A5" s="128" t="s">
        <v>174</v>
      </c>
      <c r="B5" s="130">
        <v>1</v>
      </c>
      <c r="C5" s="173">
        <v>74</v>
      </c>
      <c r="D5" s="173">
        <v>31</v>
      </c>
      <c r="E5" s="173">
        <v>43</v>
      </c>
      <c r="F5" s="125"/>
      <c r="G5" s="125"/>
      <c r="H5" s="125"/>
      <c r="I5" s="125"/>
      <c r="J5" s="125"/>
      <c r="K5" s="125"/>
      <c r="L5" s="125"/>
      <c r="M5" s="125"/>
      <c r="N5" s="125"/>
      <c r="O5" s="129"/>
    </row>
    <row r="6" spans="1:15" s="115" customFormat="1" ht="43.5" customHeight="1">
      <c r="A6" s="131" t="s">
        <v>70</v>
      </c>
      <c r="B6" s="130">
        <v>2</v>
      </c>
      <c r="C6" s="174">
        <v>23</v>
      </c>
      <c r="D6" s="174">
        <v>13</v>
      </c>
      <c r="E6" s="174">
        <v>10</v>
      </c>
      <c r="F6" s="125"/>
      <c r="G6" s="125"/>
      <c r="H6" s="125"/>
      <c r="I6" s="125"/>
      <c r="J6" s="125"/>
      <c r="K6" s="125"/>
      <c r="L6" s="125"/>
      <c r="M6" s="125"/>
      <c r="N6" s="125"/>
      <c r="O6" s="129"/>
    </row>
    <row r="7" spans="1:15" s="115" customFormat="1" ht="43.5" customHeight="1">
      <c r="A7" s="131" t="s">
        <v>71</v>
      </c>
      <c r="B7" s="130">
        <v>3</v>
      </c>
      <c r="C7" s="174">
        <v>51</v>
      </c>
      <c r="D7" s="174">
        <v>18</v>
      </c>
      <c r="E7" s="174">
        <v>33</v>
      </c>
      <c r="F7" s="125"/>
      <c r="G7" s="125"/>
      <c r="H7" s="125"/>
      <c r="I7" s="125"/>
      <c r="J7" s="125"/>
      <c r="K7" s="125"/>
      <c r="L7" s="125"/>
      <c r="M7" s="125"/>
      <c r="N7" s="125"/>
      <c r="O7" s="129"/>
    </row>
    <row r="8" spans="1:15" s="115" customFormat="1" ht="44.25" customHeight="1">
      <c r="A8" s="128" t="s">
        <v>175</v>
      </c>
      <c r="B8" s="130">
        <v>4</v>
      </c>
      <c r="C8" s="173">
        <v>57</v>
      </c>
      <c r="D8" s="173">
        <v>24</v>
      </c>
      <c r="E8" s="173">
        <v>33</v>
      </c>
      <c r="F8" s="125"/>
      <c r="G8" s="125"/>
      <c r="H8" s="125"/>
      <c r="I8" s="125"/>
      <c r="J8" s="125"/>
      <c r="K8" s="125"/>
      <c r="L8" s="125"/>
      <c r="M8" s="125"/>
      <c r="N8" s="125"/>
      <c r="O8" s="129"/>
    </row>
    <row r="9" spans="1:15" s="115" customFormat="1" ht="66" customHeight="1">
      <c r="A9" s="128" t="s">
        <v>176</v>
      </c>
      <c r="B9" s="130">
        <v>5</v>
      </c>
      <c r="C9" s="173">
        <v>1</v>
      </c>
      <c r="D9" s="173">
        <v>1</v>
      </c>
      <c r="E9" s="173">
        <v>0</v>
      </c>
      <c r="F9" s="125"/>
      <c r="G9" s="125"/>
      <c r="H9" s="125"/>
      <c r="I9" s="125"/>
      <c r="J9" s="125"/>
      <c r="K9" s="125"/>
      <c r="L9" s="125"/>
      <c r="M9" s="125"/>
      <c r="N9" s="125"/>
      <c r="O9" s="129"/>
    </row>
    <row r="10" spans="1:15" s="115" customFormat="1" ht="42" customHeight="1">
      <c r="A10" s="131" t="s">
        <v>177</v>
      </c>
      <c r="B10" s="130">
        <v>6</v>
      </c>
      <c r="C10" s="174">
        <v>0</v>
      </c>
      <c r="D10" s="174">
        <v>0</v>
      </c>
      <c r="E10" s="174">
        <v>0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9"/>
    </row>
    <row r="11" spans="1:15" s="115" customFormat="1" ht="39" customHeight="1">
      <c r="A11" s="131" t="s">
        <v>178</v>
      </c>
      <c r="B11" s="130">
        <v>7</v>
      </c>
      <c r="C11" s="174">
        <v>1</v>
      </c>
      <c r="D11" s="174">
        <v>1</v>
      </c>
      <c r="E11" s="174">
        <v>0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9"/>
    </row>
    <row r="12" spans="1:15" s="115" customFormat="1" ht="69" customHeight="1">
      <c r="A12" s="128" t="s">
        <v>184</v>
      </c>
      <c r="B12" s="89">
        <v>8</v>
      </c>
      <c r="C12" s="173">
        <v>0</v>
      </c>
      <c r="D12" s="173">
        <v>0</v>
      </c>
      <c r="E12" s="173">
        <v>0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9"/>
    </row>
    <row r="13" spans="1:15" s="135" customFormat="1" ht="40.5" customHeight="1">
      <c r="A13" s="131" t="s">
        <v>179</v>
      </c>
      <c r="B13" s="132">
        <v>9</v>
      </c>
      <c r="C13" s="174">
        <v>0</v>
      </c>
      <c r="D13" s="174">
        <v>0</v>
      </c>
      <c r="E13" s="174"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4"/>
    </row>
    <row r="14" spans="1:15" s="135" customFormat="1" ht="40.5" customHeight="1">
      <c r="A14" s="131" t="s">
        <v>180</v>
      </c>
      <c r="B14" s="132">
        <v>10</v>
      </c>
      <c r="C14" s="174">
        <v>0</v>
      </c>
      <c r="D14" s="174">
        <v>0</v>
      </c>
      <c r="E14" s="174"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4"/>
    </row>
    <row r="15" spans="1:15" s="135" customFormat="1" ht="40.5" customHeight="1">
      <c r="A15" s="128" t="s">
        <v>181</v>
      </c>
      <c r="B15" s="132">
        <v>11</v>
      </c>
      <c r="C15" s="175">
        <v>16</v>
      </c>
      <c r="D15" s="175">
        <v>6</v>
      </c>
      <c r="E15" s="175">
        <v>10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4"/>
    </row>
    <row r="16" spans="1:15" s="135" customFormat="1" ht="57" customHeight="1">
      <c r="A16" s="261"/>
      <c r="B16" s="261"/>
      <c r="C16" s="163"/>
      <c r="D16" s="163"/>
      <c r="E16" s="163"/>
      <c r="F16" s="133"/>
      <c r="G16" s="133"/>
      <c r="H16" s="133"/>
      <c r="I16" s="133"/>
      <c r="J16" s="133"/>
      <c r="K16" s="133"/>
      <c r="L16" s="133"/>
      <c r="M16" s="133"/>
      <c r="N16" s="133"/>
      <c r="O16" s="134"/>
    </row>
    <row r="17" spans="1:4" ht="19.5" customHeight="1">
      <c r="A17" s="136"/>
      <c r="B17" s="137"/>
      <c r="C17" s="136"/>
      <c r="D17" s="136"/>
    </row>
    <row r="18" spans="1:6" ht="42" customHeight="1">
      <c r="A18" s="157" t="s">
        <v>195</v>
      </c>
      <c r="B18" s="140"/>
      <c r="C18" s="141"/>
      <c r="D18" s="141"/>
      <c r="E18" s="141"/>
      <c r="F18" s="142"/>
    </row>
    <row r="19" spans="1:10" ht="36.75" customHeight="1">
      <c r="A19" s="259" t="s">
        <v>186</v>
      </c>
      <c r="B19" s="143"/>
      <c r="C19" s="144"/>
      <c r="D19" s="142"/>
      <c r="E19" s="162" t="s">
        <v>188</v>
      </c>
      <c r="F19" s="142"/>
      <c r="I19" s="138"/>
      <c r="J19" s="139"/>
    </row>
    <row r="20" spans="1:6" ht="69" customHeight="1">
      <c r="A20" s="259"/>
      <c r="B20" s="143"/>
      <c r="C20" s="145" t="s">
        <v>165</v>
      </c>
      <c r="D20" s="140"/>
      <c r="E20" s="158"/>
      <c r="F20" s="142"/>
    </row>
    <row r="21" spans="1:6" ht="33" customHeight="1">
      <c r="A21" s="260" t="s">
        <v>187</v>
      </c>
      <c r="B21" s="58"/>
      <c r="C21" s="97"/>
      <c r="D21" s="142"/>
      <c r="E21" s="142"/>
      <c r="F21" s="142"/>
    </row>
    <row r="22" spans="1:9" ht="46.5" customHeight="1">
      <c r="A22" s="260"/>
      <c r="B22" s="146"/>
      <c r="C22" s="147"/>
      <c r="D22" s="142"/>
      <c r="E22" s="161" t="s">
        <v>189</v>
      </c>
      <c r="F22" s="97"/>
      <c r="G22" s="127"/>
      <c r="I22" s="138"/>
    </row>
    <row r="23" spans="1:9" ht="57" customHeight="1">
      <c r="A23" s="148"/>
      <c r="B23" s="149"/>
      <c r="C23" s="97" t="s">
        <v>165</v>
      </c>
      <c r="D23" s="142"/>
      <c r="E23" s="160"/>
      <c r="F23" s="97"/>
      <c r="G23" s="127"/>
      <c r="I23" s="138"/>
    </row>
    <row r="24" spans="1:6" ht="26.25" customHeight="1">
      <c r="A24" s="150"/>
      <c r="B24" s="150"/>
      <c r="C24" s="142"/>
      <c r="D24" s="142"/>
      <c r="E24" s="142"/>
      <c r="F24" s="142"/>
    </row>
    <row r="25" spans="1:9" ht="35.25" customHeight="1">
      <c r="A25" s="150"/>
      <c r="B25" s="150"/>
      <c r="C25" s="150"/>
      <c r="D25" s="150"/>
      <c r="E25" s="142"/>
      <c r="F25" s="142"/>
      <c r="G25" s="136"/>
      <c r="H25" s="136"/>
      <c r="I25" s="138"/>
    </row>
    <row r="26" spans="1:9" ht="27.75" customHeight="1">
      <c r="A26" s="151"/>
      <c r="B26" s="58"/>
      <c r="C26" s="142"/>
      <c r="D26" s="142"/>
      <c r="E26" s="142"/>
      <c r="F26" s="142"/>
      <c r="G26" s="136"/>
      <c r="H26" s="136"/>
      <c r="I26" s="138"/>
    </row>
    <row r="27" spans="1:6" ht="11.25" customHeight="1">
      <c r="A27" s="142"/>
      <c r="B27" s="58"/>
      <c r="C27" s="142"/>
      <c r="D27" s="142"/>
      <c r="E27" s="142"/>
      <c r="F27" s="142"/>
    </row>
    <row r="28" spans="1:6" ht="27.75">
      <c r="A28" s="142"/>
      <c r="B28" s="58"/>
      <c r="C28" s="142"/>
      <c r="D28" s="142"/>
      <c r="E28" s="142"/>
      <c r="F28" s="142"/>
    </row>
  </sheetData>
  <sheetProtection/>
  <mergeCells count="5">
    <mergeCell ref="D1:F1"/>
    <mergeCell ref="A2:E2"/>
    <mergeCell ref="A19:A20"/>
    <mergeCell ref="A21:A22"/>
    <mergeCell ref="A16:B16"/>
  </mergeCells>
  <printOptions/>
  <pageMargins left="0.984251968503937" right="0.3937007874015748" top="0.5905511811023623" bottom="0.31496062992125984" header="0" footer="0"/>
  <pageSetup fitToHeight="1" fitToWidth="1" horizontalDpi="600" verticalDpi="600" orientation="landscape" paperSize="9" scale="3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Буга Л.Ю.</dc:creator>
  <cp:keywords/>
  <dc:description/>
  <cp:lastModifiedBy>КЛОЧКОВА Христина Сергіївна</cp:lastModifiedBy>
  <cp:lastPrinted>2023-01-13T08:37:19Z</cp:lastPrinted>
  <dcterms:created xsi:type="dcterms:W3CDTF">2003-10-22T07:05:36Z</dcterms:created>
  <dcterms:modified xsi:type="dcterms:W3CDTF">2023-01-20T09:33:34Z</dcterms:modified>
  <cp:category/>
  <cp:version/>
  <cp:contentType/>
  <cp:contentStatus/>
</cp:coreProperties>
</file>